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bazarov\Desktop\"/>
    </mc:Choice>
  </mc:AlternateContent>
  <bookViews>
    <workbookView xWindow="0" yWindow="0" windowWidth="23040" windowHeight="9192"/>
  </bookViews>
  <sheets>
    <sheet name="Стартовый лист" sheetId="1" r:id="rId1"/>
    <sheet name="Общекомандный зачет" sheetId="2" r:id="rId2"/>
    <sheet name="Личный зачет" sheetId="3" r:id="rId3"/>
    <sheet name="Первый турнир 12.03" sheetId="4" r:id="rId4"/>
    <sheet name="Второй турнир 15.03" sheetId="5" r:id="rId5"/>
    <sheet name="Третий турнир 17.03" sheetId="6" r:id="rId6"/>
    <sheet name="Четвертый турнир 19.03" sheetId="7" r:id="rId7"/>
    <sheet name="Пятый турнир 22.03" sheetId="8" r:id="rId8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I3" i="3"/>
  <c r="I4" i="3"/>
  <c r="I7" i="3"/>
  <c r="I6" i="3"/>
  <c r="I5" i="3"/>
  <c r="I8" i="3"/>
  <c r="I11" i="3"/>
  <c r="I9" i="3"/>
  <c r="I10" i="3"/>
  <c r="I12" i="3"/>
  <c r="I13" i="3"/>
  <c r="I15" i="3"/>
  <c r="I14" i="3"/>
  <c r="I16" i="3"/>
  <c r="I18" i="3"/>
  <c r="I17" i="3"/>
  <c r="I19" i="3"/>
  <c r="I20" i="3"/>
  <c r="I22" i="3"/>
  <c r="I21" i="3"/>
  <c r="I23" i="3"/>
  <c r="I24" i="3"/>
  <c r="H2" i="3"/>
  <c r="H3" i="3"/>
  <c r="H4" i="3"/>
  <c r="H6" i="3"/>
  <c r="H7" i="3"/>
  <c r="H5" i="3"/>
  <c r="H11" i="3"/>
  <c r="H8" i="3"/>
  <c r="H10" i="3"/>
  <c r="H9" i="3"/>
  <c r="H15" i="3"/>
  <c r="H13" i="3"/>
  <c r="H18" i="3"/>
  <c r="H16" i="3"/>
  <c r="H12" i="3"/>
  <c r="H14" i="3"/>
  <c r="H17" i="3"/>
  <c r="H19" i="3"/>
  <c r="H22" i="3"/>
  <c r="H24" i="3"/>
  <c r="H21" i="3"/>
  <c r="H23" i="3"/>
  <c r="G2" i="3"/>
  <c r="G3" i="3"/>
  <c r="G4" i="3"/>
  <c r="G6" i="3"/>
  <c r="G7" i="3"/>
  <c r="G5" i="3"/>
  <c r="G8" i="3"/>
  <c r="G11" i="3"/>
  <c r="G9" i="3"/>
  <c r="G10" i="3"/>
  <c r="G15" i="3"/>
  <c r="G12" i="3"/>
  <c r="G19" i="3"/>
  <c r="G16" i="3"/>
  <c r="G20" i="3"/>
  <c r="G14" i="3"/>
  <c r="G17" i="3"/>
  <c r="G18" i="3"/>
  <c r="G22" i="3"/>
  <c r="G13" i="3"/>
  <c r="G24" i="3"/>
  <c r="G21" i="3"/>
  <c r="G23" i="3"/>
  <c r="G25" i="3"/>
  <c r="E2" i="3" l="1"/>
  <c r="E3" i="3"/>
  <c r="E6" i="3"/>
  <c r="E7" i="3"/>
  <c r="E4" i="3"/>
  <c r="E5" i="3"/>
  <c r="E8" i="3"/>
  <c r="E11" i="3"/>
  <c r="E14" i="3"/>
  <c r="E10" i="3"/>
  <c r="E17" i="3"/>
  <c r="E9" i="3"/>
  <c r="E15" i="3"/>
  <c r="E19" i="3"/>
  <c r="E16" i="3"/>
  <c r="E20" i="3"/>
  <c r="E18" i="3"/>
  <c r="E23" i="3"/>
  <c r="E24" i="3"/>
  <c r="E21" i="3"/>
  <c r="E12" i="3"/>
  <c r="E22" i="3"/>
  <c r="E13" i="3"/>
  <c r="F14" i="3"/>
  <c r="G7" i="2"/>
  <c r="F2" i="3"/>
  <c r="F8" i="3"/>
  <c r="F3" i="3"/>
  <c r="F15" i="3"/>
  <c r="F18" i="3"/>
  <c r="F4" i="3"/>
  <c r="F17" i="3"/>
  <c r="F24" i="3"/>
  <c r="F6" i="3"/>
  <c r="F19" i="3"/>
  <c r="F22" i="3"/>
  <c r="F16" i="3"/>
  <c r="F9" i="3"/>
  <c r="F11" i="3"/>
  <c r="F7" i="3"/>
  <c r="F21" i="3"/>
  <c r="F10" i="3"/>
  <c r="F23" i="3"/>
  <c r="F20" i="3"/>
  <c r="F13" i="3"/>
  <c r="F12" i="3"/>
  <c r="F5" i="3"/>
  <c r="C5" i="2"/>
  <c r="J19" i="3" l="1"/>
  <c r="J17" i="3"/>
  <c r="D5" i="2"/>
  <c r="F6" i="2"/>
  <c r="G3" i="2"/>
  <c r="D4" i="2"/>
  <c r="G8" i="2"/>
  <c r="G2" i="2"/>
  <c r="J3" i="3"/>
  <c r="J2" i="3"/>
  <c r="F7" i="2"/>
  <c r="C4" i="2"/>
  <c r="C3" i="2"/>
  <c r="D7" i="2"/>
  <c r="D3" i="2"/>
  <c r="D8" i="2"/>
  <c r="D2" i="2"/>
  <c r="E4" i="2"/>
  <c r="E5" i="2"/>
  <c r="G6" i="2"/>
  <c r="F9" i="2"/>
  <c r="E9" i="2"/>
  <c r="E6" i="2"/>
  <c r="F3" i="2"/>
  <c r="F8" i="2"/>
  <c r="F2" i="2"/>
  <c r="G4" i="2"/>
  <c r="G5" i="2"/>
  <c r="D9" i="2"/>
  <c r="D6" i="2"/>
  <c r="E7" i="2"/>
  <c r="E3" i="2"/>
  <c r="E8" i="2"/>
  <c r="E2" i="2"/>
  <c r="F4" i="2"/>
  <c r="F5" i="2"/>
  <c r="G9" i="2"/>
  <c r="C8" i="2"/>
  <c r="C7" i="2"/>
  <c r="C6" i="2"/>
  <c r="C9" i="2"/>
  <c r="J8" i="3"/>
  <c r="J15" i="3"/>
  <c r="C2" i="2"/>
  <c r="J16" i="3"/>
  <c r="J14" i="3"/>
  <c r="J21" i="3"/>
  <c r="J6" i="3"/>
  <c r="J4" i="3"/>
  <c r="J9" i="3"/>
  <c r="J12" i="3"/>
  <c r="J23" i="3"/>
  <c r="J11" i="3"/>
  <c r="J10" i="3"/>
  <c r="J13" i="3"/>
  <c r="J20" i="3"/>
  <c r="J5" i="3"/>
  <c r="J24" i="3"/>
  <c r="J25" i="3"/>
  <c r="J7" i="3"/>
  <c r="J22" i="3"/>
  <c r="J18" i="3"/>
  <c r="H5" i="2" l="1"/>
  <c r="H8" i="2"/>
  <c r="H6" i="2"/>
  <c r="H7" i="2"/>
  <c r="H2" i="2"/>
  <c r="H3" i="2"/>
  <c r="H4" i="2"/>
  <c r="H9" i="2"/>
</calcChain>
</file>

<file path=xl/sharedStrings.xml><?xml version="1.0" encoding="utf-8"?>
<sst xmlns="http://schemas.openxmlformats.org/spreadsheetml/2006/main" count="583" uniqueCount="76">
  <si>
    <t>Колыбелкин Михаил Валерьевич</t>
  </si>
  <si>
    <t>lChesscakel</t>
  </si>
  <si>
    <t>ГАЗПРОМБАНК-1</t>
  </si>
  <si>
    <t>Зайнулина Камилла Раифовна</t>
  </si>
  <si>
    <t>KamilaZainullina</t>
  </si>
  <si>
    <t>Код ID FIDE: 4180755,  стандартный рейтинг FIDE: 2058</t>
  </si>
  <si>
    <t>Федотов Александр Александрович</t>
  </si>
  <si>
    <t>CreateDraw</t>
  </si>
  <si>
    <t xml:space="preserve">Моисеенко Артур Сергеевич </t>
  </si>
  <si>
    <t xml:space="preserve">Artur_S_M </t>
  </si>
  <si>
    <t>ГАЗПРОМБАНК-2</t>
  </si>
  <si>
    <t xml:space="preserve">Котоменкова Ирина Вадимовна </t>
  </si>
  <si>
    <t>Britneeeeeeey</t>
  </si>
  <si>
    <t xml:space="preserve">Косторниченко Екатерина Валерьевна </t>
  </si>
  <si>
    <t>kostornichenko</t>
  </si>
  <si>
    <t xml:space="preserve">Кулик Сергей Александрович </t>
  </si>
  <si>
    <t>Zema13</t>
  </si>
  <si>
    <t>ГАЗПРОМБАНК-3</t>
  </si>
  <si>
    <t>Фирсова Екатерина Владимировна</t>
  </si>
  <si>
    <t>KateFirs</t>
  </si>
  <si>
    <t xml:space="preserve">Сергеев Алексей Евгеньевич </t>
  </si>
  <si>
    <t>alexmipt</t>
  </si>
  <si>
    <t xml:space="preserve">Воронцова Татьяна Владимировна </t>
  </si>
  <si>
    <t>Tatiana_1257</t>
  </si>
  <si>
    <t>ГАЗПРОМБАНК-4</t>
  </si>
  <si>
    <t xml:space="preserve">Реймер Наталья Александровна </t>
  </si>
  <si>
    <t>NataliRR</t>
  </si>
  <si>
    <t xml:space="preserve">Коротун Мария Павловна </t>
  </si>
  <si>
    <t>Korotun_Mariia</t>
  </si>
  <si>
    <t>Сагитов Эдуард Рифович</t>
  </si>
  <si>
    <t>LittleEddie</t>
  </si>
  <si>
    <t>ЛАНИТ</t>
  </si>
  <si>
    <t>FIDE ID: 55640877</t>
  </si>
  <si>
    <t>Гуляев Игорь Александрович</t>
  </si>
  <si>
    <t>Gromvolk</t>
  </si>
  <si>
    <t>Загайтов Александр Иосифович</t>
  </si>
  <si>
    <t>Alzag2006</t>
  </si>
  <si>
    <t>Кузнецов Роман Павлович</t>
  </si>
  <si>
    <t>Prorock001</t>
  </si>
  <si>
    <t>ФОНБЕТ-1</t>
  </si>
  <si>
    <t>Матвеева Юлия Петровна</t>
  </si>
  <si>
    <t>Yul4ik</t>
  </si>
  <si>
    <t>Жирова Анна Николаевна</t>
  </si>
  <si>
    <t>Zhirovaan</t>
  </si>
  <si>
    <t>Смахтин Владимир Владимирович</t>
  </si>
  <si>
    <t>Smakhtin</t>
  </si>
  <si>
    <t>ФОНБЕТ-2</t>
  </si>
  <si>
    <t>Зайцев Степан Александрович</t>
  </si>
  <si>
    <t>FonCity</t>
  </si>
  <si>
    <t>Ушаков Олег Владимирович</t>
  </si>
  <si>
    <t>Ushakov_Oleg</t>
  </si>
  <si>
    <t>АБ "ЕПАМ"</t>
  </si>
  <si>
    <t>Френкель Александр Дмитриевич</t>
  </si>
  <si>
    <t>Alexander_Frenkel</t>
  </si>
  <si>
    <t>Ведерников Дмитрий Павлович</t>
  </si>
  <si>
    <t>Vedimon</t>
  </si>
  <si>
    <t>№</t>
  </si>
  <si>
    <t>ФИО игроков</t>
  </si>
  <si>
    <t>Название команды</t>
  </si>
  <si>
    <t xml:space="preserve">Рейтинг FIDE по блицу, международное звание игрока </t>
  </si>
  <si>
    <t>Итоговое место</t>
  </si>
  <si>
    <t>Первый турнир 12.03.2021</t>
  </si>
  <si>
    <t>Второй турнир 15.03.2021</t>
  </si>
  <si>
    <t>Третий турнир 17.03.2021</t>
  </si>
  <si>
    <t>Четвертый турнир 19.03.2021</t>
  </si>
  <si>
    <t>Пятый турнир 22.03.2021</t>
  </si>
  <si>
    <t>СУММА МЕСТ</t>
  </si>
  <si>
    <t>I</t>
  </si>
  <si>
    <t>II</t>
  </si>
  <si>
    <t>III</t>
  </si>
  <si>
    <t>Логины игроков на lichess.org</t>
  </si>
  <si>
    <t>Кол-во очков</t>
  </si>
  <si>
    <t>Место</t>
  </si>
  <si>
    <t>Логин игрока на lichess.org</t>
  </si>
  <si>
    <t>Логунов Олег</t>
  </si>
  <si>
    <t>mhggk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</si>
</sst>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Calibri"/>
      <family val="2"/>
      <charset val="204"/>
      <scheme val="minor"/>
    </font>
    <font>
      <b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b/>
      <sz val="14"/>
      <color rgb="FF0D0D0D"/>
      <name val="Arial"/>
      <family val="2"/>
    </font>
    <font>
      <sz val="16"/>
      <color rgb="FF0D0D0D"/>
      <name val="Arial Bold"/>
      <charset val="204"/>
    </font>
    <font>
      <sz val="16"/>
      <color rgb="FF0D0D0D"/>
      <name val="Arial"/>
      <family val="2"/>
    </font>
    <font>
      <b/>
      <sz val="14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color theme="1" tint="4.9989318521683403E-2"/>
      <name val="Arial"/>
      <family val="2"/>
    </font>
    <font>
      <b/>
      <sz val="16"/>
      <color theme="1" tint="4.9989318521683403E-2"/>
      <name val="Arial"/>
      <family val="2"/>
      <charset val="204"/>
    </font>
    <font>
      <sz val="16"/>
      <color theme="1" tint="4.9989318521683403E-2"/>
      <name val="Arial"/>
      <family val="2"/>
    </font>
    <font>
      <sz val="16"/>
      <color rgb="FF0D0D0D"/>
      <name val="Arial"/>
      <family val="2"/>
      <charset val="204"/>
    </font>
    <font>
      <sz val="14"/>
      <color theme="1" tint="4.9989318521683403E-2"/>
      <name val="Arial"/>
      <family val="2"/>
      <charset val="204"/>
    </font>
    <font>
      <sz val="16"/>
      <color theme="1" tint="4.9989318521683403E-2"/>
      <name val="Arial Bold"/>
      <charset val="204"/>
    </font>
    <font>
      <sz val="16"/>
      <color theme="1" tint="4.9989318521683403E-2"/>
      <name val="Arial"/>
      <family val="2"/>
      <charset val="204"/>
    </font>
    <font>
      <sz val="14"/>
      <color rgb="FF0D0D0D"/>
      <name val="Arial"/>
      <family val="2"/>
      <charset val="204"/>
    </font>
    <font>
      <i/>
      <sz val="14"/>
      <color rgb="FF0D0D0D"/>
      <name val="Arial"/>
      <family val="2"/>
    </font>
    <font>
      <sz val="14"/>
      <color rgb="FF0D0D0D"/>
      <name val="Arial"/>
      <family val="2"/>
    </font>
    <font>
      <sz val="14"/>
      <color theme="1" tint="4.9989318521683403E-2"/>
      <name val="Arial"/>
    </font>
  </fonts>
  <fills count="9">
    <fill>
      <patternFill patternType="none"/>
    </fill>
    <fill>
      <patternFill patternType="gray125"/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2CC"/>
        <bgColor rgb="FFEDEDED"/>
      </patternFill>
    </fill>
    <fill>
      <patternFill patternType="solid">
        <fgColor rgb="FFEDEDED"/>
        <bgColor rgb="FF000000"/>
      </patternFill>
    </fill>
    <fill>
      <patternFill patternType="solid">
        <fgColor rgb="FFFFDAC2"/>
        <bgColor rgb="FFEDEDED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76"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</font>
      <fill>
        <patternFill patternType="none">
          <bgColor auto="1"/>
        </patternFill>
      </fill>
      <alignment horizontal="left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</font>
      <fill>
        <patternFill patternType="none">
          <bgColor auto="1"/>
        </patternFill>
      </fill>
      <alignment horizontal="left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D0D0D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theme="6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D0D0D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</dxfs>
  <tableStyles count="1" defaultTableStyle="Finder" defaultPivotStyle="PivotStyleLight16">
    <tableStyle name="Finder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Участники" displayName="Участники" ref="A1:E25" totalsRowShown="0" headerRowDxfId="75" dataDxfId="74" tableBorderDxfId="73">
  <autoFilter ref="A1:E25"/>
  <tableColumns count="5">
    <tableColumn id="1" name="№" dataDxfId="72"/>
    <tableColumn id="2" name="ФИО игроков" dataDxfId="71"/>
    <tableColumn id="3" name="Логин игрока на lichess.org" dataDxfId="70"/>
    <tableColumn id="4" name="Название команды" dataDxfId="69"/>
    <tableColumn id="5" name="Рейтинг FIDE по блицу, международное звание игрока " dataDxfId="68"/>
  </tableColumns>
  <tableStyleInfo name="Finder" showFirstColumn="0" showLastColumn="0" showRowStripes="1" showColumnStripes="0"/>
</table>
</file>

<file path=xl/tables/table2.xml><?xml version="1.0" encoding="utf-8"?>
<table xmlns="http://schemas.openxmlformats.org/spreadsheetml/2006/main" id="2" name="ГрупповойЗачет" displayName="ГрупповойЗачет" ref="B1:H9" totalsRowShown="0" headerRowDxfId="67" dataDxfId="66" tableBorderDxfId="65">
  <autoFilter ref="B1:H9"/>
  <sortState ref="B2:H9">
    <sortCondition ref="H1:H9"/>
  </sortState>
  <tableColumns count="7">
    <tableColumn id="1" name="Название команды" dataDxfId="64"/>
    <tableColumn id="2" name="Первый турнир 12.03.2021" dataDxfId="63">
      <calculatedColumnFormula>SUMIF(ЛичныйЗачет[Название команды],ГрупповойЗачет[[#This Row],[Название команды]],ЛичныйЗачет[Первый турнир 12.03.2021])</calculatedColumnFormula>
    </tableColumn>
    <tableColumn id="3" name="Второй турнир 15.03.2021" dataDxfId="62">
      <calculatedColumnFormula>SUMIF(ЛичныйЗачет[Название команды],ГрупповойЗачет[[#This Row],[Название команды]],ЛичныйЗачет[Второй турнир 15.03.2021])</calculatedColumnFormula>
    </tableColumn>
    <tableColumn id="4" name="Третий турнир 17.03.2021" dataDxfId="61">
      <calculatedColumnFormula>SUMIF(ЛичныйЗачет[Название команды],ГрупповойЗачет[[#This Row],[Название команды]],ЛичныйЗачет[Третий турнир 17.03.2021])</calculatedColumnFormula>
    </tableColumn>
    <tableColumn id="5" name="Четвертый турнир 19.03.2021" dataDxfId="60">
      <calculatedColumnFormula>SUMIF(ЛичныйЗачет[Название команды],ГрупповойЗачет[[#This Row],[Название команды]],ЛичныйЗачет[Четвертый турнир 19.03.2021])</calculatedColumnFormula>
    </tableColumn>
    <tableColumn id="6" name="Пятый турнир 22.03.2021" dataDxfId="59">
      <calculatedColumnFormula>SUMIF(ЛичныйЗачет[Название команды],ГрупповойЗачет[[#This Row],[Название команды]],ЛичныйЗачет[Пятый турнир 22.03.2021])</calculatedColumnFormula>
    </tableColumn>
    <tableColumn id="7" name="СУММА МЕСТ" dataDxfId="58">
      <calculatedColumnFormula>SUM(ГрупповойЗачет[[#This Row],[Первый турнир 12.03.2021]:[Пятый турнир 22.03.2021]])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ЛичныйЗачет" displayName="ЛичныйЗачет" ref="B1:J25" totalsRowShown="0" headerRowDxfId="57" dataDxfId="55" headerRowBorderDxfId="56" tableBorderDxfId="54" totalsRowBorderDxfId="53">
  <autoFilter ref="B1:J25"/>
  <sortState ref="B2:J25">
    <sortCondition ref="J1:J25"/>
  </sortState>
  <tableColumns count="9">
    <tableColumn id="1" name="ФИО игроков" dataDxfId="52"/>
    <tableColumn id="2" name="Логины игроков на lichess.org" dataDxfId="51"/>
    <tableColumn id="3" name="Название команды" dataDxfId="50"/>
    <tableColumn id="4" name="Первый турнир 12.03.2021" dataDxfId="49">
      <calculatedColumnFormula>MATCH(ЛичныйЗачет[[#This Row],[ФИО игроков]],Турнир1[ФИО игроков],0)</calculatedColumnFormula>
    </tableColumn>
    <tableColumn id="5" name="Второй турнир 15.03.2021" dataDxfId="48">
      <calculatedColumnFormula>MATCH(ЛичныйЗачет[[#This Row],[ФИО игроков]],Турнир2[ФИО игроков],0)</calculatedColumnFormula>
    </tableColumn>
    <tableColumn id="6" name="Третий турнир 17.03.2021" dataDxfId="47">
      <calculatedColumnFormula>MATCH(ЛичныйЗачет[[#This Row],[ФИО игроков]],Турнир3[ФИО игроков],0)</calculatedColumnFormula>
    </tableColumn>
    <tableColumn id="7" name="Четвертый турнир 19.03.2021" dataDxfId="46">
      <calculatedColumnFormula>MATCH(ЛичныйЗачет[[#This Row],[ФИО игроков]],Турнир4[ФИО игроков],0)</calculatedColumnFormula>
    </tableColumn>
    <tableColumn id="8" name="Пятый турнир 22.03.2021" dataDxfId="45">
      <calculatedColumnFormula>MATCH(ЛичныйЗачет[[#This Row],[ФИО игроков]],Турнир5[ФИО игроков],0)</calculatedColumnFormula>
    </tableColumn>
    <tableColumn id="9" name="СУММА МЕСТ" dataDxfId="44">
      <calculatedColumnFormula>SUM(ЛичныйЗачет[[#This Row],[Первый турнир 12.03.2021]:[Пятый турнир 22.03.2021]])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Турнир1" displayName="Турнир1" ref="B1:E25" totalsRowShown="0" headerRowDxfId="43" dataDxfId="41" headerRowBorderDxfId="42" tableBorderDxfId="40" totalsRowBorderDxfId="39">
  <autoFilter ref="B1:E25"/>
  <sortState ref="B2:E25">
    <sortCondition descending="1" ref="E1:E25"/>
  </sortState>
  <tableColumns count="4">
    <tableColumn id="1" name="ФИО игроков" dataDxfId="38"/>
    <tableColumn id="2" name="Логины игроков на lichess.org" dataDxfId="37"/>
    <tableColumn id="3" name="Название команды" dataDxfId="36"/>
    <tableColumn id="4" name="Кол-во очков" dataDxfId="35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8" name="Турнир2" displayName="Турнир2" ref="B1:E25" totalsRowShown="0" headerRowDxfId="34" dataDxfId="32" headerRowBorderDxfId="33" tableBorderDxfId="31" totalsRowBorderDxfId="30">
  <autoFilter ref="B1:E25"/>
  <sortState ref="B2:E25">
    <sortCondition descending="1" ref="E1:E25"/>
  </sortState>
  <tableColumns count="4">
    <tableColumn id="1" name="ФИО игроков" dataDxfId="29"/>
    <tableColumn id="2" name="Логины игроков на lichess.org" dataDxfId="28"/>
    <tableColumn id="3" name="Название команды" dataDxfId="27"/>
    <tableColumn id="4" name="Кол-во очков" dataDxfId="26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9" name="Турнир3" displayName="Турнир3" ref="B1:E25" totalsRowShown="0" headerRowDxfId="25" headerRowBorderDxfId="24" tableBorderDxfId="23" totalsRowBorderDxfId="22">
  <autoFilter ref="B1:E25"/>
  <tableColumns count="4">
    <tableColumn id="1" name="ФИО игроков" dataDxfId="21"/>
    <tableColumn id="2" name="Логины игроков на lichess.org" dataDxfId="20"/>
    <tableColumn id="3" name="Название команды" dataDxfId="19"/>
    <tableColumn id="4" name="Кол-во очков" dataDxfId="18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10" name="Турнир4" displayName="Турнир4" ref="B1:E25" totalsRowShown="0" headerRowDxfId="17" dataDxfId="15" headerRowBorderDxfId="16" tableBorderDxfId="14" totalsRowBorderDxfId="13">
  <autoFilter ref="B1:E25"/>
  <sortState ref="B2:E25">
    <sortCondition descending="1" ref="E1:E25"/>
  </sortState>
  <tableColumns count="4">
    <tableColumn id="1" name="ФИО игроков" dataDxfId="12"/>
    <tableColumn id="2" name="Логины игроков на lichess.org" dataDxfId="11"/>
    <tableColumn id="3" name="Название команды" dataDxfId="10"/>
    <tableColumn id="4" name="Кол-во очков" dataDxfId="9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11" name="Турнир5" displayName="Турнир5" ref="B1:E25" totalsRowShown="0" headerRowDxfId="8" dataDxfId="6" headerRowBorderDxfId="7" tableBorderDxfId="5" totalsRowBorderDxfId="4">
  <autoFilter ref="B1:E25"/>
  <sortState ref="B2:E25">
    <sortCondition descending="1" ref="E1:E25"/>
  </sortState>
  <tableColumns count="4">
    <tableColumn id="1" name="ФИО игроков" dataDxfId="3"/>
    <tableColumn id="2" name="Логины игроков на lichess.org" dataDxfId="2"/>
    <tableColumn id="3" name="Название команды" dataDxfId="1"/>
    <tableColumn id="4" name="Кол-во очков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4" zoomScaleNormal="84" workbookViewId="0">
      <selection activeCell="B25" sqref="B25"/>
    </sheetView>
  </sheetViews>
  <sheetFormatPr defaultColWidth="10.796875" defaultRowHeight="15.6"/>
  <cols>
    <col min="2" max="2" width="47.19921875" customWidth="1"/>
    <col min="3" max="3" width="36.5" customWidth="1"/>
    <col min="4" max="4" width="27" customWidth="1"/>
    <col min="5" max="5" width="39.796875" customWidth="1"/>
  </cols>
  <sheetData>
    <row r="1" spans="1:5" ht="70.05" customHeight="1">
      <c r="A1" s="7" t="s">
        <v>56</v>
      </c>
      <c r="B1" s="8" t="s">
        <v>57</v>
      </c>
      <c r="C1" s="8" t="s">
        <v>73</v>
      </c>
      <c r="D1" s="8" t="s">
        <v>58</v>
      </c>
      <c r="E1" s="8" t="s">
        <v>59</v>
      </c>
    </row>
    <row r="2" spans="1:5" ht="30" customHeight="1">
      <c r="A2" s="5">
        <v>1</v>
      </c>
      <c r="B2" s="2" t="s">
        <v>0</v>
      </c>
      <c r="C2" s="29" t="s">
        <v>1</v>
      </c>
      <c r="D2" s="1" t="s">
        <v>2</v>
      </c>
      <c r="E2" s="2"/>
    </row>
    <row r="3" spans="1:5" ht="43.05" customHeight="1">
      <c r="A3" s="6">
        <v>2</v>
      </c>
      <c r="B3" s="4" t="s">
        <v>3</v>
      </c>
      <c r="C3" s="30" t="s">
        <v>4</v>
      </c>
      <c r="D3" s="3" t="s">
        <v>2</v>
      </c>
      <c r="E3" s="4" t="s">
        <v>5</v>
      </c>
    </row>
    <row r="4" spans="1:5" ht="30" customHeight="1">
      <c r="A4" s="5">
        <v>3</v>
      </c>
      <c r="B4" s="2" t="s">
        <v>6</v>
      </c>
      <c r="C4" s="29" t="s">
        <v>7</v>
      </c>
      <c r="D4" s="1" t="s">
        <v>2</v>
      </c>
      <c r="E4" s="2"/>
    </row>
    <row r="5" spans="1:5" ht="30" customHeight="1">
      <c r="A5" s="6">
        <v>4</v>
      </c>
      <c r="B5" s="4" t="s">
        <v>8</v>
      </c>
      <c r="C5" s="30" t="s">
        <v>9</v>
      </c>
      <c r="D5" s="3" t="s">
        <v>10</v>
      </c>
      <c r="E5" s="4"/>
    </row>
    <row r="6" spans="1:5" ht="30" customHeight="1">
      <c r="A6" s="5">
        <v>5</v>
      </c>
      <c r="B6" s="2" t="s">
        <v>11</v>
      </c>
      <c r="C6" s="29" t="s">
        <v>12</v>
      </c>
      <c r="D6" s="1" t="s">
        <v>10</v>
      </c>
      <c r="E6" s="2"/>
    </row>
    <row r="7" spans="1:5" ht="30" customHeight="1">
      <c r="A7" s="6">
        <v>6</v>
      </c>
      <c r="B7" s="4" t="s">
        <v>13</v>
      </c>
      <c r="C7" s="30" t="s">
        <v>14</v>
      </c>
      <c r="D7" s="3" t="s">
        <v>10</v>
      </c>
      <c r="E7" s="4"/>
    </row>
    <row r="8" spans="1:5" ht="30" customHeight="1">
      <c r="A8" s="5">
        <v>7</v>
      </c>
      <c r="B8" s="2" t="s">
        <v>15</v>
      </c>
      <c r="C8" s="29" t="s">
        <v>16</v>
      </c>
      <c r="D8" s="1" t="s">
        <v>17</v>
      </c>
      <c r="E8" s="2"/>
    </row>
    <row r="9" spans="1:5" ht="30" customHeight="1">
      <c r="A9" s="6">
        <v>8</v>
      </c>
      <c r="B9" s="4" t="s">
        <v>18</v>
      </c>
      <c r="C9" s="30" t="s">
        <v>19</v>
      </c>
      <c r="D9" s="3" t="s">
        <v>17</v>
      </c>
      <c r="E9" s="4"/>
    </row>
    <row r="10" spans="1:5" ht="30" customHeight="1">
      <c r="A10" s="5">
        <v>9</v>
      </c>
      <c r="B10" s="2" t="s">
        <v>20</v>
      </c>
      <c r="C10" s="29" t="s">
        <v>21</v>
      </c>
      <c r="D10" s="1" t="s">
        <v>17</v>
      </c>
      <c r="E10" s="2"/>
    </row>
    <row r="11" spans="1:5" ht="30" customHeight="1">
      <c r="A11" s="6">
        <v>10</v>
      </c>
      <c r="B11" s="4" t="s">
        <v>22</v>
      </c>
      <c r="C11" s="30" t="s">
        <v>23</v>
      </c>
      <c r="D11" s="3" t="s">
        <v>24</v>
      </c>
      <c r="E11" s="4"/>
    </row>
    <row r="12" spans="1:5" ht="30" customHeight="1">
      <c r="A12" s="5">
        <v>11</v>
      </c>
      <c r="B12" s="2" t="s">
        <v>25</v>
      </c>
      <c r="C12" s="29" t="s">
        <v>26</v>
      </c>
      <c r="D12" s="1" t="s">
        <v>24</v>
      </c>
      <c r="E12" s="2"/>
    </row>
    <row r="13" spans="1:5" ht="30" customHeight="1">
      <c r="A13" s="6">
        <v>12</v>
      </c>
      <c r="B13" s="4" t="s">
        <v>27</v>
      </c>
      <c r="C13" s="30" t="s">
        <v>28</v>
      </c>
      <c r="D13" s="3" t="s">
        <v>24</v>
      </c>
      <c r="E13" s="4"/>
    </row>
    <row r="14" spans="1:5" ht="30" customHeight="1">
      <c r="A14" s="5">
        <v>13</v>
      </c>
      <c r="B14" s="2" t="s">
        <v>29</v>
      </c>
      <c r="C14" s="29" t="s">
        <v>30</v>
      </c>
      <c r="D14" s="1" t="s">
        <v>31</v>
      </c>
      <c r="E14" s="2" t="s">
        <v>32</v>
      </c>
    </row>
    <row r="15" spans="1:5" ht="30" customHeight="1">
      <c r="A15" s="6">
        <v>14</v>
      </c>
      <c r="B15" s="4" t="s">
        <v>33</v>
      </c>
      <c r="C15" s="30" t="s">
        <v>34</v>
      </c>
      <c r="D15" s="3" t="s">
        <v>31</v>
      </c>
      <c r="E15" s="4"/>
    </row>
    <row r="16" spans="1:5" ht="30" customHeight="1">
      <c r="A16" s="5">
        <v>15</v>
      </c>
      <c r="B16" s="2" t="s">
        <v>35</v>
      </c>
      <c r="C16" s="29" t="s">
        <v>36</v>
      </c>
      <c r="D16" s="1" t="s">
        <v>31</v>
      </c>
      <c r="E16" s="2"/>
    </row>
    <row r="17" spans="1:5" ht="30" customHeight="1">
      <c r="A17" s="6">
        <v>16</v>
      </c>
      <c r="B17" s="4" t="s">
        <v>37</v>
      </c>
      <c r="C17" s="30" t="s">
        <v>38</v>
      </c>
      <c r="D17" s="3" t="s">
        <v>39</v>
      </c>
      <c r="E17" s="4"/>
    </row>
    <row r="18" spans="1:5" ht="30" customHeight="1">
      <c r="A18" s="5">
        <v>17</v>
      </c>
      <c r="B18" s="2" t="s">
        <v>40</v>
      </c>
      <c r="C18" s="29" t="s">
        <v>41</v>
      </c>
      <c r="D18" s="1" t="s">
        <v>39</v>
      </c>
      <c r="E18" s="2"/>
    </row>
    <row r="19" spans="1:5" ht="30" customHeight="1">
      <c r="A19" s="6">
        <v>18</v>
      </c>
      <c r="B19" s="4" t="s">
        <v>42</v>
      </c>
      <c r="C19" s="30" t="s">
        <v>43</v>
      </c>
      <c r="D19" s="3" t="s">
        <v>39</v>
      </c>
      <c r="E19" s="4"/>
    </row>
    <row r="20" spans="1:5" ht="30" customHeight="1">
      <c r="A20" s="5">
        <v>19</v>
      </c>
      <c r="B20" s="2" t="s">
        <v>44</v>
      </c>
      <c r="C20" s="29" t="s">
        <v>45</v>
      </c>
      <c r="D20" s="1" t="s">
        <v>46</v>
      </c>
      <c r="E20" s="2"/>
    </row>
    <row r="21" spans="1:5" ht="30" customHeight="1">
      <c r="A21" s="6">
        <v>20</v>
      </c>
      <c r="B21" s="4" t="s">
        <v>47</v>
      </c>
      <c r="C21" s="30" t="s">
        <v>48</v>
      </c>
      <c r="D21" s="3" t="s">
        <v>46</v>
      </c>
      <c r="E21" s="4"/>
    </row>
    <row r="22" spans="1:5" ht="30" customHeight="1">
      <c r="A22" s="64">
        <v>21</v>
      </c>
      <c r="B22" s="65" t="s">
        <v>74</v>
      </c>
      <c r="C22" s="66" t="s">
        <v>75</v>
      </c>
      <c r="D22" s="64" t="s">
        <v>46</v>
      </c>
      <c r="E22" s="65"/>
    </row>
    <row r="23" spans="1:5" ht="30" customHeight="1">
      <c r="A23" s="5">
        <v>22</v>
      </c>
      <c r="B23" s="2" t="s">
        <v>49</v>
      </c>
      <c r="C23" s="29" t="s">
        <v>50</v>
      </c>
      <c r="D23" s="1" t="s">
        <v>51</v>
      </c>
      <c r="E23" s="2"/>
    </row>
    <row r="24" spans="1:5" ht="30" customHeight="1">
      <c r="A24" s="6">
        <v>23</v>
      </c>
      <c r="B24" s="4" t="s">
        <v>52</v>
      </c>
      <c r="C24" s="30" t="s">
        <v>53</v>
      </c>
      <c r="D24" s="3" t="s">
        <v>51</v>
      </c>
      <c r="E24" s="4"/>
    </row>
    <row r="25" spans="1:5" ht="31.05" customHeight="1">
      <c r="A25" s="5">
        <v>24</v>
      </c>
      <c r="B25" s="2" t="s">
        <v>54</v>
      </c>
      <c r="C25" s="29" t="s">
        <v>55</v>
      </c>
      <c r="D25" s="1" t="s">
        <v>51</v>
      </c>
      <c r="E25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9" sqref="H9"/>
    </sheetView>
  </sheetViews>
  <sheetFormatPr defaultColWidth="10.796875" defaultRowHeight="15.6"/>
  <cols>
    <col min="1" max="1" width="13.5" customWidth="1"/>
    <col min="2" max="2" width="29.5" customWidth="1"/>
    <col min="3" max="8" width="15.796875" customWidth="1"/>
  </cols>
  <sheetData>
    <row r="1" spans="1:8" ht="70.05" customHeight="1">
      <c r="A1" s="55" t="s">
        <v>60</v>
      </c>
      <c r="B1" s="50" t="s">
        <v>58</v>
      </c>
      <c r="C1" s="51" t="s">
        <v>61</v>
      </c>
      <c r="D1" s="51" t="s">
        <v>62</v>
      </c>
      <c r="E1" s="51" t="s">
        <v>63</v>
      </c>
      <c r="F1" s="51" t="s">
        <v>64</v>
      </c>
      <c r="G1" s="51" t="s">
        <v>65</v>
      </c>
      <c r="H1" s="52" t="s">
        <v>66</v>
      </c>
    </row>
    <row r="2" spans="1:8" ht="49.95" customHeight="1">
      <c r="A2" s="11" t="s">
        <v>67</v>
      </c>
      <c r="B2" s="53" t="s">
        <v>2</v>
      </c>
      <c r="C2" s="39">
        <f>SUMIF(ЛичныйЗачет[Название команды],ГрупповойЗачет[[#This Row],[Название команды]],ЛичныйЗачет[Первый турнир 12.03.2021])</f>
        <v>14</v>
      </c>
      <c r="D2" s="39">
        <f>SUMIF(ЛичныйЗачет[Название команды],ГрупповойЗачет[[#This Row],[Название команды]],ЛичныйЗачет[Второй турнир 15.03.2021])</f>
        <v>10</v>
      </c>
      <c r="E2" s="39">
        <f>SUMIF(ЛичныйЗачет[Название команды],ГрупповойЗачет[[#This Row],[Название команды]],ЛичныйЗачет[Третий турнир 17.03.2021])</f>
        <v>14</v>
      </c>
      <c r="F2" s="39">
        <f>SUMIF(ЛичныйЗачет[Название команды],ГрупповойЗачет[[#This Row],[Название команды]],ЛичныйЗачет[Четвертый турнир 19.03.2021])</f>
        <v>8</v>
      </c>
      <c r="G2" s="39">
        <f>SUMIF(ЛичныйЗачет[Название команды],ГрупповойЗачет[[#This Row],[Название команды]],ЛичныйЗачет[Пятый турнир 22.03.2021])</f>
        <v>13</v>
      </c>
      <c r="H2" s="54">
        <f>SUM(ГрупповойЗачет[[#This Row],[Первый турнир 12.03.2021]:[Пятый турнир 22.03.2021]])</f>
        <v>59</v>
      </c>
    </row>
    <row r="3" spans="1:8" ht="49.95" customHeight="1">
      <c r="A3" s="12" t="s">
        <v>68</v>
      </c>
      <c r="B3" s="53" t="s">
        <v>31</v>
      </c>
      <c r="C3" s="39">
        <f>SUMIF(ЛичныйЗачет[Название команды],ГрупповойЗачет[[#This Row],[Название команды]],ЛичныйЗачет[Первый турнир 12.03.2021])</f>
        <v>20</v>
      </c>
      <c r="D3" s="39">
        <f>SUMIF(ЛичныйЗачет[Название команды],ГрупповойЗачет[[#This Row],[Название команды]],ЛичныйЗачет[Второй турнир 15.03.2021])</f>
        <v>23</v>
      </c>
      <c r="E3" s="39">
        <f>SUMIF(ЛичныйЗачет[Название команды],ГрупповойЗачет[[#This Row],[Название команды]],ЛичныйЗачет[Третий турнир 17.03.2021])</f>
        <v>25</v>
      </c>
      <c r="F3" s="39">
        <f>SUMIF(ЛичныйЗачет[Название команды],ГрупповойЗачет[[#This Row],[Название команды]],ЛичныйЗачет[Четвертый турнир 19.03.2021])</f>
        <v>22</v>
      </c>
      <c r="G3" s="39">
        <f>SUMIF(ЛичныйЗачет[Название команды],ГрупповойЗачет[[#This Row],[Название команды]],ЛичныйЗачет[Пятый турнир 22.03.2021])</f>
        <v>28</v>
      </c>
      <c r="H3" s="54">
        <f>SUM(ГрупповойЗачет[[#This Row],[Первый турнир 12.03.2021]:[Пятый турнир 22.03.2021]])</f>
        <v>118</v>
      </c>
    </row>
    <row r="4" spans="1:8" ht="49.95" customHeight="1">
      <c r="A4" s="13" t="s">
        <v>69</v>
      </c>
      <c r="B4" s="53" t="s">
        <v>51</v>
      </c>
      <c r="C4" s="39">
        <f>SUMIF(ЛичныйЗачет[Название команды],ГрупповойЗачет[[#This Row],[Название команды]],ЛичныйЗачет[Первый турнир 12.03.2021])</f>
        <v>26</v>
      </c>
      <c r="D4" s="39">
        <f>SUMIF(ЛичныйЗачет[Название команды],ГрупповойЗачет[[#This Row],[Название команды]],ЛичныйЗачет[Второй турнир 15.03.2021])</f>
        <v>51</v>
      </c>
      <c r="E4" s="39">
        <f>SUMIF(ЛичныйЗачет[Название команды],ГрупповойЗачет[[#This Row],[Название команды]],ЛичныйЗачет[Третий турнир 17.03.2021])</f>
        <v>30</v>
      </c>
      <c r="F4" s="39">
        <f>SUMIF(ЛичныйЗачет[Название команды],ГрупповойЗачет[[#This Row],[Название команды]],ЛичныйЗачет[Четвертый турнир 19.03.2021])</f>
        <v>24</v>
      </c>
      <c r="G4" s="39">
        <f>SUMIF(ЛичныйЗачет[Название команды],ГрупповойЗачет[[#This Row],[Название команды]],ЛичныйЗачет[Пятый турнир 22.03.2021])</f>
        <v>22</v>
      </c>
      <c r="H4" s="54">
        <f>SUM(ГрупповойЗачет[[#This Row],[Первый турнир 12.03.2021]:[Пятый турнир 22.03.2021]])</f>
        <v>153</v>
      </c>
    </row>
    <row r="5" spans="1:8" ht="40.049999999999997" customHeight="1">
      <c r="A5" s="23">
        <v>4</v>
      </c>
      <c r="B5" s="53" t="s">
        <v>10</v>
      </c>
      <c r="C5" s="39">
        <f>SUMIF(ЛичныйЗачет[Название команды],ГрупповойЗачет[[#This Row],[Название команды]],ЛичныйЗачет[Первый турнир 12.03.2021])</f>
        <v>29</v>
      </c>
      <c r="D5" s="39">
        <f>SUMIF(ЛичныйЗачет[Название команды],ГрупповойЗачет[[#This Row],[Название команды]],ЛичныйЗачет[Второй турнир 15.03.2021])</f>
        <v>36</v>
      </c>
      <c r="E5" s="39">
        <f>SUMIF(ЛичныйЗачет[Название команды],ГрупповойЗачет[[#This Row],[Название команды]],ЛичныйЗачет[Третий турнир 17.03.2021])</f>
        <v>31</v>
      </c>
      <c r="F5" s="39">
        <f>SUMIF(ЛичныйЗачет[Название команды],ГрупповойЗачет[[#This Row],[Название команды]],ЛичныйЗачет[Четвертый турнир 19.03.2021])</f>
        <v>33</v>
      </c>
      <c r="G5" s="39">
        <f>SUMIF(ЛичныйЗачет[Название команды],ГрупповойЗачет[[#This Row],[Название команды]],ЛичныйЗачет[Пятый турнир 22.03.2021])</f>
        <v>37</v>
      </c>
      <c r="H5" s="54">
        <f>SUM(ГрупповойЗачет[[#This Row],[Первый турнир 12.03.2021]:[Пятый турнир 22.03.2021]])</f>
        <v>166</v>
      </c>
    </row>
    <row r="6" spans="1:8" ht="40.049999999999997" customHeight="1">
      <c r="A6" s="24">
        <v>5</v>
      </c>
      <c r="B6" s="53" t="s">
        <v>17</v>
      </c>
      <c r="C6" s="39">
        <f>SUMIF(ЛичныйЗачет[Название команды],ГрупповойЗачет[[#This Row],[Название команды]],ЛичныйЗачет[Первый турнир 12.03.2021])</f>
        <v>46</v>
      </c>
      <c r="D6" s="39">
        <f>SUMIF(ЛичныйЗачет[Название команды],ГрупповойЗачет[[#This Row],[Название команды]],ЛичныйЗачет[Второй турнир 15.03.2021])</f>
        <v>34</v>
      </c>
      <c r="E6" s="39">
        <f>SUMIF(ЛичныйЗачет[Название команды],ГрупповойЗачет[[#This Row],[Название команды]],ЛичныйЗачет[Третий турнир 17.03.2021])</f>
        <v>42</v>
      </c>
      <c r="F6" s="39">
        <f>SUMIF(ЛичныйЗачет[Название команды],ГрупповойЗачет[[#This Row],[Название команды]],ЛичныйЗачет[Четвертый турнир 19.03.2021])</f>
        <v>52</v>
      </c>
      <c r="G6" s="39">
        <f>SUMIF(ЛичныйЗачет[Название команды],ГрупповойЗачет[[#This Row],[Название команды]],ЛичныйЗачет[Пятый турнир 22.03.2021])</f>
        <v>38</v>
      </c>
      <c r="H6" s="54">
        <f>SUM(ГрупповойЗачет[[#This Row],[Первый турнир 12.03.2021]:[Пятый турнир 22.03.2021]])</f>
        <v>212</v>
      </c>
    </row>
    <row r="7" spans="1:8" ht="40.049999999999997" customHeight="1">
      <c r="A7" s="23">
        <v>6</v>
      </c>
      <c r="B7" s="53" t="s">
        <v>39</v>
      </c>
      <c r="C7" s="39">
        <f>SUMIF(ЛичныйЗачет[Название команды],ГрупповойЗачет[[#This Row],[Название команды]],ЛичныйЗачет[Первый турнир 12.03.2021])</f>
        <v>55</v>
      </c>
      <c r="D7" s="39">
        <f>SUMIF(ЛичныйЗачет[Название команды],ГрупповойЗачет[[#This Row],[Название команды]],ЛичныйЗачет[Второй турнир 15.03.2021])</f>
        <v>48</v>
      </c>
      <c r="E7" s="39">
        <f>SUMIF(ЛичныйЗачет[Название команды],ГрупповойЗачет[[#This Row],[Название команды]],ЛичныйЗачет[Третий турнир 17.03.2021])</f>
        <v>48</v>
      </c>
      <c r="F7" s="39">
        <f>SUMIF(ЛичныйЗачет[Название команды],ГрупповойЗачет[[#This Row],[Название команды]],ЛичныйЗачет[Четвертый турнир 19.03.2021])</f>
        <v>48</v>
      </c>
      <c r="G7" s="39">
        <f>SUMIF(ЛичныйЗачет[Название команды],ГрупповойЗачет[[#This Row],[Название команды]],ЛичныйЗачет[Пятый турнир 22.03.2021])</f>
        <v>47</v>
      </c>
      <c r="H7" s="54">
        <f>SUM(ГрупповойЗачет[[#This Row],[Первый турнир 12.03.2021]:[Пятый турнир 22.03.2021]])</f>
        <v>246</v>
      </c>
    </row>
    <row r="8" spans="1:8" ht="40.049999999999997" customHeight="1">
      <c r="A8" s="24">
        <v>7</v>
      </c>
      <c r="B8" s="53" t="s">
        <v>24</v>
      </c>
      <c r="C8" s="39">
        <f>SUMIF(ЛичныйЗачет[Название команды],ГрупповойЗачет[[#This Row],[Название команды]],ЛичныйЗачет[Первый турнир 12.03.2021])</f>
        <v>46</v>
      </c>
      <c r="D8" s="39">
        <f>SUMIF(ЛичныйЗачет[Название команды],ГрупповойЗачет[[#This Row],[Название команды]],ЛичныйЗачет[Второй турнир 15.03.2021])</f>
        <v>51</v>
      </c>
      <c r="E8" s="39">
        <f>SUMIF(ЛичныйЗачет[Название команды],ГрупповойЗачет[[#This Row],[Название команды]],ЛичныйЗачет[Третий турнир 17.03.2021])</f>
        <v>55</v>
      </c>
      <c r="F8" s="39">
        <f>SUMIF(ЛичныйЗачет[Название команды],ГрупповойЗачет[[#This Row],[Название команды]],ЛичныйЗачет[Четвертый турнир 19.03.2021])</f>
        <v>55</v>
      </c>
      <c r="G8" s="39">
        <f>SUMIF(ЛичныйЗачет[Название команды],ГрупповойЗачет[[#This Row],[Название команды]],ЛичныйЗачет[Пятый турнир 22.03.2021])</f>
        <v>54</v>
      </c>
      <c r="H8" s="54">
        <f>SUM(ГрупповойЗачет[[#This Row],[Первый турнир 12.03.2021]:[Пятый турнир 22.03.2021]])</f>
        <v>261</v>
      </c>
    </row>
    <row r="9" spans="1:8" ht="40.049999999999997" customHeight="1">
      <c r="A9" s="23">
        <v>8</v>
      </c>
      <c r="B9" s="53" t="s">
        <v>46</v>
      </c>
      <c r="C9" s="39">
        <f>SUMIF(ЛичныйЗачет[Название команды],ГрупповойЗачет[[#This Row],[Название команды]],ЛичныйЗачет[Первый турнир 12.03.2021])</f>
        <v>65</v>
      </c>
      <c r="D9" s="39">
        <f>SUMIF(ЛичныйЗачет[Название команды],ГрупповойЗачет[[#This Row],[Название команды]],ЛичныйЗачет[Второй турнир 15.03.2021])</f>
        <v>48</v>
      </c>
      <c r="E9" s="39">
        <f>SUMIF(ЛичныйЗачет[Название команды],ГрупповойЗачет[[#This Row],[Название команды]],ЛичныйЗачет[Третий турнир 17.03.2021])</f>
        <v>55</v>
      </c>
      <c r="F9" s="39">
        <f>SUMIF(ЛичныйЗачет[Название команды],ГрупповойЗачет[[#This Row],[Название команды]],ЛичныйЗачет[Четвертый турнир 19.03.2021])</f>
        <v>61</v>
      </c>
      <c r="G9" s="39">
        <f>SUMIF(ЛичныйЗачет[Название команды],ГрупповойЗачет[[#This Row],[Название команды]],ЛичныйЗачет[Пятый турнир 22.03.2021])</f>
        <v>62</v>
      </c>
      <c r="H9" s="54">
        <f>SUM(ГрупповойЗачет[[#This Row],[Первый турнир 12.03.2021]:[Пятый турнир 22.03.2021]])</f>
        <v>291</v>
      </c>
    </row>
    <row r="10" spans="1:8">
      <c r="B10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I10" sqref="I10"/>
    </sheetView>
  </sheetViews>
  <sheetFormatPr defaultColWidth="10.796875" defaultRowHeight="15.6"/>
  <cols>
    <col min="1" max="1" width="13.296875" customWidth="1"/>
    <col min="2" max="2" width="46" customWidth="1"/>
    <col min="3" max="3" width="28.796875" customWidth="1"/>
    <col min="4" max="4" width="26.5" customWidth="1"/>
    <col min="5" max="10" width="15.796875" customWidth="1"/>
  </cols>
  <sheetData>
    <row r="1" spans="1:10" ht="70.05" customHeight="1">
      <c r="A1" s="10" t="s">
        <v>60</v>
      </c>
      <c r="B1" s="16" t="s">
        <v>57</v>
      </c>
      <c r="C1" s="17" t="s">
        <v>70</v>
      </c>
      <c r="D1" s="17" t="s">
        <v>58</v>
      </c>
      <c r="E1" s="18" t="s">
        <v>61</v>
      </c>
      <c r="F1" s="18" t="s">
        <v>62</v>
      </c>
      <c r="G1" s="18" t="s">
        <v>63</v>
      </c>
      <c r="H1" s="18" t="s">
        <v>64</v>
      </c>
      <c r="I1" s="18" t="s">
        <v>65</v>
      </c>
      <c r="J1" s="19" t="s">
        <v>66</v>
      </c>
    </row>
    <row r="2" spans="1:10" ht="48" customHeight="1">
      <c r="A2" s="11" t="s">
        <v>67</v>
      </c>
      <c r="B2" s="20" t="s">
        <v>0</v>
      </c>
      <c r="C2" s="56" t="s">
        <v>1</v>
      </c>
      <c r="D2" s="57" t="s">
        <v>2</v>
      </c>
      <c r="E2" s="25">
        <f>MATCH(ЛичныйЗачет[[#This Row],[ФИО игроков]],Турнир1[ФИО игроков],0)</f>
        <v>1</v>
      </c>
      <c r="F2" s="25">
        <f>MATCH(ЛичныйЗачет[[#This Row],[ФИО игроков]],Турнир2[ФИО игроков],0)</f>
        <v>1</v>
      </c>
      <c r="G2" s="25">
        <f>MATCH(ЛичныйЗачет[[#This Row],[ФИО игроков]],Турнир3[ФИО игроков],0)</f>
        <v>1</v>
      </c>
      <c r="H2" s="25">
        <f>MATCH(ЛичныйЗачет[[#This Row],[ФИО игроков]],Турнир4[ФИО игроков],0)</f>
        <v>3</v>
      </c>
      <c r="I2" s="25">
        <f>MATCH(ЛичныйЗачет[[#This Row],[ФИО игроков]],Турнир5[ФИО игроков],0)</f>
        <v>4</v>
      </c>
      <c r="J2" s="27">
        <f>SUM(ЛичныйЗачет[[#This Row],[Первый турнир 12.03.2021]:[Пятый турнир 22.03.2021]])</f>
        <v>10</v>
      </c>
    </row>
    <row r="3" spans="1:10" ht="48" customHeight="1">
      <c r="A3" s="12" t="s">
        <v>68</v>
      </c>
      <c r="B3" s="20" t="s">
        <v>6</v>
      </c>
      <c r="C3" s="56" t="s">
        <v>7</v>
      </c>
      <c r="D3" s="57" t="s">
        <v>2</v>
      </c>
      <c r="E3" s="25">
        <f>MATCH(ЛичныйЗачет[[#This Row],[ФИО игроков]],Турнир1[ФИО игроков],0)</f>
        <v>3</v>
      </c>
      <c r="F3" s="25">
        <f>MATCH(ЛичныйЗачет[[#This Row],[ФИО игроков]],Турнир2[ФИО игроков],0)</f>
        <v>2</v>
      </c>
      <c r="G3" s="25">
        <f>MATCH(ЛичныйЗачет[[#This Row],[ФИО игроков]],Турнир3[ФИО игроков],0)</f>
        <v>3</v>
      </c>
      <c r="H3" s="25">
        <f>MATCH(ЛичныйЗачет[[#This Row],[ФИО игроков]],Турнир4[ФИО игроков],0)</f>
        <v>1</v>
      </c>
      <c r="I3" s="25">
        <f>MATCH(ЛичныйЗачет[[#This Row],[ФИО игроков]],Турнир5[ФИО игроков],0)</f>
        <v>1</v>
      </c>
      <c r="J3" s="27">
        <f>SUM(ЛичныйЗачет[[#This Row],[Первый турнир 12.03.2021]:[Пятый турнир 22.03.2021]])</f>
        <v>10</v>
      </c>
    </row>
    <row r="4" spans="1:10" ht="48" customHeight="1">
      <c r="A4" s="13" t="s">
        <v>69</v>
      </c>
      <c r="B4" s="20" t="s">
        <v>13</v>
      </c>
      <c r="C4" s="56" t="s">
        <v>14</v>
      </c>
      <c r="D4" s="57" t="s">
        <v>10</v>
      </c>
      <c r="E4" s="25">
        <f>MATCH(ЛичныйЗачет[[#This Row],[ФИО игроков]],Турнир1[ФИО игроков],0)</f>
        <v>2</v>
      </c>
      <c r="F4" s="25">
        <f>MATCH(ЛичныйЗачет[[#This Row],[ФИО игроков]],Турнир2[ФИО игроков],0)</f>
        <v>5</v>
      </c>
      <c r="G4" s="25">
        <f>MATCH(ЛичныйЗачет[[#This Row],[ФИО игроков]],Турнир3[ФИО игроков],0)</f>
        <v>2</v>
      </c>
      <c r="H4" s="25">
        <f>MATCH(ЛичныйЗачет[[#This Row],[ФИО игроков]],Турнир4[ФИО игроков],0)</f>
        <v>2</v>
      </c>
      <c r="I4" s="25">
        <f>MATCH(ЛичныйЗачет[[#This Row],[ФИО игроков]],Турнир5[ФИО игроков],0)</f>
        <v>3</v>
      </c>
      <c r="J4" s="27">
        <f>SUM(ЛичныйЗачет[[#This Row],[Первый турнир 12.03.2021]:[Пятый турнир 22.03.2021]])</f>
        <v>14</v>
      </c>
    </row>
    <row r="5" spans="1:10" ht="30" customHeight="1">
      <c r="A5" s="23">
        <v>4</v>
      </c>
      <c r="B5" s="20" t="s">
        <v>54</v>
      </c>
      <c r="C5" s="56" t="s">
        <v>55</v>
      </c>
      <c r="D5" s="57" t="s">
        <v>51</v>
      </c>
      <c r="E5" s="25">
        <f>MATCH(ЛичныйЗачет[[#This Row],[ФИО игроков]],Турнир1[ФИО игроков],0)</f>
        <v>6</v>
      </c>
      <c r="F5" s="25">
        <f>MATCH(ЛичныйЗачет[[#This Row],[ФИО игроков]],Турнир2[ФИО игроков],0)</f>
        <v>6</v>
      </c>
      <c r="G5" s="25">
        <f>MATCH(ЛичныйЗачет[[#This Row],[ФИО игроков]],Турнир3[ФИО игроков],0)</f>
        <v>6</v>
      </c>
      <c r="H5" s="25">
        <f>MATCH(ЛичныйЗачет[[#This Row],[ФИО игроков]],Турнир4[ФИО игроков],0)</f>
        <v>9</v>
      </c>
      <c r="I5" s="25">
        <f>MATCH(ЛичныйЗачет[[#This Row],[ФИО игроков]],Турнир5[ФИО игроков],0)</f>
        <v>2</v>
      </c>
      <c r="J5" s="27">
        <f>SUM(ЛичныйЗачет[[#This Row],[Первый турнир 12.03.2021]:[Пятый турнир 22.03.2021]])</f>
        <v>29</v>
      </c>
    </row>
    <row r="6" spans="1:10" ht="30" customHeight="1">
      <c r="A6" s="24">
        <v>5</v>
      </c>
      <c r="B6" s="20" t="s">
        <v>20</v>
      </c>
      <c r="C6" s="56" t="s">
        <v>21</v>
      </c>
      <c r="D6" s="57" t="s">
        <v>17</v>
      </c>
      <c r="E6" s="25">
        <f>MATCH(ЛичныйЗачет[[#This Row],[ФИО игроков]],Турнир1[ФИО игроков],0)</f>
        <v>5</v>
      </c>
      <c r="F6" s="25">
        <f>MATCH(ЛичныйЗачет[[#This Row],[ФИО игроков]],Турнир2[ФИО игроков],0)</f>
        <v>3</v>
      </c>
      <c r="G6" s="25">
        <f>MATCH(ЛичныйЗачет[[#This Row],[ФИО игроков]],Турнир3[ФИО игроков],0)</f>
        <v>7</v>
      </c>
      <c r="H6" s="25">
        <f>MATCH(ЛичныйЗачет[[#This Row],[ФИО игроков]],Турнир4[ФИО игроков],0)</f>
        <v>10</v>
      </c>
      <c r="I6" s="25">
        <f>MATCH(ЛичныйЗачет[[#This Row],[ФИО игроков]],Турнир5[ФИО игроков],0)</f>
        <v>7</v>
      </c>
      <c r="J6" s="27">
        <f>SUM(ЛичныйЗачет[[#This Row],[Первый турнир 12.03.2021]:[Пятый турнир 22.03.2021]])</f>
        <v>32</v>
      </c>
    </row>
    <row r="7" spans="1:10" ht="30" customHeight="1">
      <c r="A7" s="23">
        <v>6</v>
      </c>
      <c r="B7" s="20" t="s">
        <v>35</v>
      </c>
      <c r="C7" s="56" t="s">
        <v>36</v>
      </c>
      <c r="D7" s="57" t="s">
        <v>31</v>
      </c>
      <c r="E7" s="25">
        <f>MATCH(ЛичныйЗачет[[#This Row],[ФИО игроков]],Турнир1[ФИО игроков],0)</f>
        <v>4</v>
      </c>
      <c r="F7" s="25">
        <f>MATCH(ЛичныйЗачет[[#This Row],[ФИО игроков]],Турнир2[ФИО игроков],0)</f>
        <v>4</v>
      </c>
      <c r="G7" s="25">
        <f>MATCH(ЛичныйЗачет[[#This Row],[ФИО игроков]],Турнир3[ФИО игроков],0)</f>
        <v>9</v>
      </c>
      <c r="H7" s="25">
        <f>MATCH(ЛичныйЗачет[[#This Row],[ФИО игроков]],Турнир4[ФИО игроков],0)</f>
        <v>6</v>
      </c>
      <c r="I7" s="25">
        <f>MATCH(ЛичныйЗачет[[#This Row],[ФИО игроков]],Турнир5[ФИО игроков],0)</f>
        <v>10</v>
      </c>
      <c r="J7" s="27">
        <f>SUM(ЛичныйЗачет[[#This Row],[Первый турнир 12.03.2021]:[Пятый турнир 22.03.2021]])</f>
        <v>33</v>
      </c>
    </row>
    <row r="8" spans="1:10" ht="30" customHeight="1">
      <c r="A8" s="24">
        <v>7</v>
      </c>
      <c r="B8" s="105" t="s">
        <v>3</v>
      </c>
      <c r="C8" s="30" t="s">
        <v>4</v>
      </c>
      <c r="D8" s="3" t="s">
        <v>2</v>
      </c>
      <c r="E8" s="93">
        <f>MATCH(ЛичныйЗачет[[#This Row],[ФИО игроков]],Турнир1[ФИО игроков],0)</f>
        <v>10</v>
      </c>
      <c r="F8" s="93">
        <f>MATCH(ЛичныйЗачет[[#This Row],[ФИО игроков]],Турнир2[ФИО игроков],0)</f>
        <v>7</v>
      </c>
      <c r="G8" s="93">
        <f>MATCH(ЛичныйЗачет[[#This Row],[ФИО игроков]],Турнир3[ФИО игроков],0)</f>
        <v>10</v>
      </c>
      <c r="H8" s="93">
        <f>MATCH(ЛичныйЗачет[[#This Row],[ФИО игроков]],Турнир4[ФИО игроков],0)</f>
        <v>4</v>
      </c>
      <c r="I8" s="93">
        <f>MATCH(ЛичныйЗачет[[#This Row],[ФИО игроков]],Турнир5[ФИО игроков],0)</f>
        <v>8</v>
      </c>
      <c r="J8" s="93">
        <f>SUM(ЛичныйЗачет[[#This Row],[Первый турнир 12.03.2021]:[Пятый турнир 22.03.2021]])</f>
        <v>39</v>
      </c>
    </row>
    <row r="9" spans="1:10" ht="30" customHeight="1">
      <c r="A9" s="23">
        <v>8</v>
      </c>
      <c r="B9" s="20" t="s">
        <v>29</v>
      </c>
      <c r="C9" s="56" t="s">
        <v>30</v>
      </c>
      <c r="D9" s="57" t="s">
        <v>31</v>
      </c>
      <c r="E9" s="25">
        <f>MATCH(ЛичныйЗачет[[#This Row],[ФИО игроков]],Турнир1[ФИО игроков],0)</f>
        <v>7</v>
      </c>
      <c r="F9" s="25">
        <f>MATCH(ЛичныйЗачет[[#This Row],[ФИО игроков]],Турнир2[ФИО игроков],0)</f>
        <v>11</v>
      </c>
      <c r="G9" s="25">
        <f>MATCH(ЛичныйЗачет[[#This Row],[ФИО игроков]],Турнир3[ФИО игроков],0)</f>
        <v>11</v>
      </c>
      <c r="H9" s="25">
        <f>MATCH(ЛичныйЗачет[[#This Row],[ФИО игроков]],Турнир4[ФИО игроков],0)</f>
        <v>5</v>
      </c>
      <c r="I9" s="25">
        <f>MATCH(ЛичныйЗачет[[#This Row],[ФИО игроков]],Турнир5[ФИО игроков],0)</f>
        <v>5</v>
      </c>
      <c r="J9" s="27">
        <f>SUM(ЛичныйЗачет[[#This Row],[Первый турнир 12.03.2021]:[Пятый турнир 22.03.2021]])</f>
        <v>39</v>
      </c>
    </row>
    <row r="10" spans="1:10" ht="30" customHeight="1">
      <c r="A10" s="24">
        <v>9</v>
      </c>
      <c r="B10" s="105" t="s">
        <v>40</v>
      </c>
      <c r="C10" s="30" t="s">
        <v>41</v>
      </c>
      <c r="D10" s="3" t="s">
        <v>39</v>
      </c>
      <c r="E10" s="93">
        <f>MATCH(ЛичныйЗачет[[#This Row],[ФИО игроков]],Турнир1[ФИО игроков],0)</f>
        <v>14</v>
      </c>
      <c r="F10" s="93">
        <f>MATCH(ЛичныйЗачет[[#This Row],[ФИО игроков]],Турнир2[ФИО игроков],0)</f>
        <v>10</v>
      </c>
      <c r="G10" s="93">
        <f>MATCH(ЛичныйЗачет[[#This Row],[ФИО игроков]],Турнир3[ФИО игроков],0)</f>
        <v>4</v>
      </c>
      <c r="H10" s="93">
        <f>MATCH(ЛичныйЗачет[[#This Row],[ФИО игроков]],Турнир4[ФИО игроков],0)</f>
        <v>12</v>
      </c>
      <c r="I10" s="93">
        <f>MATCH(ЛичныйЗачет[[#This Row],[ФИО игроков]],Турнир5[ФИО игроков],0)</f>
        <v>6</v>
      </c>
      <c r="J10" s="93">
        <f>SUM(ЛичныйЗачет[[#This Row],[Первый турнир 12.03.2021]:[Пятый турнир 22.03.2021]])</f>
        <v>46</v>
      </c>
    </row>
    <row r="11" spans="1:10" ht="30" customHeight="1">
      <c r="A11" s="14">
        <v>10</v>
      </c>
      <c r="B11" s="20" t="s">
        <v>33</v>
      </c>
      <c r="C11" s="56" t="s">
        <v>34</v>
      </c>
      <c r="D11" s="57" t="s">
        <v>31</v>
      </c>
      <c r="E11" s="25">
        <f>MATCH(ЛичныйЗачет[[#This Row],[ФИО игроков]],Турнир1[ФИО игроков],0)</f>
        <v>9</v>
      </c>
      <c r="F11" s="25">
        <f>MATCH(ЛичныйЗачет[[#This Row],[ФИО игроков]],Турнир2[ФИО игроков],0)</f>
        <v>8</v>
      </c>
      <c r="G11" s="25">
        <f>MATCH(ЛичныйЗачет[[#This Row],[ФИО игроков]],Турнир3[ФИО игроков],0)</f>
        <v>5</v>
      </c>
      <c r="H11" s="25">
        <f>MATCH(ЛичныйЗачет[[#This Row],[ФИО игроков]],Турнир4[ФИО игроков],0)</f>
        <v>11</v>
      </c>
      <c r="I11" s="25">
        <f>MATCH(ЛичныйЗачет[[#This Row],[ФИО игроков]],Турнир5[ФИО игроков],0)</f>
        <v>13</v>
      </c>
      <c r="J11" s="27">
        <f>SUM(ЛичныйЗачет[[#This Row],[Первый турнир 12.03.2021]:[Пятый турнир 22.03.2021]])</f>
        <v>46</v>
      </c>
    </row>
    <row r="12" spans="1:10" ht="30" customHeight="1">
      <c r="A12" s="15">
        <v>11</v>
      </c>
      <c r="B12" s="20" t="s">
        <v>52</v>
      </c>
      <c r="C12" s="56" t="s">
        <v>53</v>
      </c>
      <c r="D12" s="57" t="s">
        <v>51</v>
      </c>
      <c r="E12" s="25">
        <f>MATCH(ЛичныйЗачет[[#This Row],[ФИО игроков]],Турнир1[ФИО игроков],0)</f>
        <v>8</v>
      </c>
      <c r="F12" s="25">
        <f>MATCH(ЛичныйЗачет[[#This Row],[ФИО игроков]],Турнир2[ФИО игроков],0)</f>
        <v>21</v>
      </c>
      <c r="G12" s="25">
        <f>MATCH(ЛичныйЗачет[[#This Row],[ФИО игроков]],Турнир3[ФИО игроков],0)</f>
        <v>16</v>
      </c>
      <c r="H12" s="25">
        <f>MATCH(ЛичныйЗачет[[#This Row],[ФИО игроков]],Турнир4[ФИО игроков],0)</f>
        <v>7</v>
      </c>
      <c r="I12" s="25">
        <f>MATCH(ЛичныйЗачет[[#This Row],[ФИО игроков]],Турнир5[ФИО игроков],0)</f>
        <v>9</v>
      </c>
      <c r="J12" s="27">
        <f>SUM(ЛичныйЗачет[[#This Row],[Первый турнир 12.03.2021]:[Пятый турнир 22.03.2021]])</f>
        <v>61</v>
      </c>
    </row>
    <row r="13" spans="1:10" ht="30" customHeight="1">
      <c r="A13" s="14">
        <v>12</v>
      </c>
      <c r="B13" s="20" t="s">
        <v>49</v>
      </c>
      <c r="C13" s="56" t="s">
        <v>50</v>
      </c>
      <c r="D13" s="57" t="s">
        <v>51</v>
      </c>
      <c r="E13" s="25">
        <f>MATCH(ЛичныйЗачет[[#This Row],[ФИО игроков]],Турнир1[ФИО игроков],0)</f>
        <v>12</v>
      </c>
      <c r="F13" s="25">
        <f>MATCH(ЛичныйЗачет[[#This Row],[ФИО игроков]],Турнир2[ФИО игроков],0)</f>
        <v>24</v>
      </c>
      <c r="G13" s="25">
        <f>MATCH(ЛичныйЗачет[[#This Row],[ФИО игроков]],Турнир3[ФИО игроков],0)</f>
        <v>8</v>
      </c>
      <c r="H13" s="25">
        <f>MATCH(ЛичныйЗачет[[#This Row],[ФИО игроков]],Турнир4[ФИО игроков],0)</f>
        <v>8</v>
      </c>
      <c r="I13" s="25">
        <f>MATCH(ЛичныйЗачет[[#This Row],[ФИО игроков]],Турнир5[ФИО игроков],0)</f>
        <v>11</v>
      </c>
      <c r="J13" s="27">
        <f>SUM(ЛичныйЗачет[[#This Row],[Первый турнир 12.03.2021]:[Пятый турнир 22.03.2021]])</f>
        <v>63</v>
      </c>
    </row>
    <row r="14" spans="1:10" ht="30" customHeight="1">
      <c r="A14" s="15">
        <v>13</v>
      </c>
      <c r="B14" s="20" t="s">
        <v>74</v>
      </c>
      <c r="C14" s="56" t="s">
        <v>75</v>
      </c>
      <c r="D14" s="57" t="s">
        <v>46</v>
      </c>
      <c r="E14" s="72">
        <f>MATCH(ЛичныйЗачет[[#This Row],[ФИО игроков]],Турнир1[ФИО игроков],0)</f>
        <v>24</v>
      </c>
      <c r="F14" s="72">
        <f>MATCH(ЛичныйЗачет[[#This Row],[ФИО игроков]],Турнир2[ФИО игроков],0)</f>
        <v>9</v>
      </c>
      <c r="G14" s="72">
        <f>MATCH(ЛичныйЗачет[[#This Row],[ФИО игроков]],Турнир3[ФИО игроков],0)</f>
        <v>13</v>
      </c>
      <c r="H14" s="72">
        <f>MATCH(ЛичныйЗачет[[#This Row],[ФИО игроков]],Турнир4[ФИО игроков],0)</f>
        <v>13</v>
      </c>
      <c r="I14" s="72">
        <f>MATCH(ЛичныйЗачет[[#This Row],[ФИО игроков]],Турнир5[ФИО игроков],0)</f>
        <v>14</v>
      </c>
      <c r="J14" s="27">
        <f>SUM(ЛичныйЗачет[[#This Row],[Первый турнир 12.03.2021]:[Пятый турнир 22.03.2021]])</f>
        <v>73</v>
      </c>
    </row>
    <row r="15" spans="1:10" ht="30" customHeight="1">
      <c r="A15" s="14">
        <v>14</v>
      </c>
      <c r="B15" s="20" t="s">
        <v>8</v>
      </c>
      <c r="C15" s="56" t="s">
        <v>9</v>
      </c>
      <c r="D15" s="57" t="s">
        <v>10</v>
      </c>
      <c r="E15" s="25">
        <f>MATCH(ЛичныйЗачет[[#This Row],[ФИО игроков]],Турнир1[ФИО игроков],0)</f>
        <v>11</v>
      </c>
      <c r="F15" s="25">
        <f>MATCH(ЛичныйЗачет[[#This Row],[ФИО игроков]],Турнир2[ФИО игроков],0)</f>
        <v>14</v>
      </c>
      <c r="G15" s="25">
        <f>MATCH(ЛичныйЗачет[[#This Row],[ФИО игроков]],Турнир3[ФИО игроков],0)</f>
        <v>17</v>
      </c>
      <c r="H15" s="25">
        <f>MATCH(ЛичныйЗачет[[#This Row],[ФИО игроков]],Турнир4[ФИО игроков],0)</f>
        <v>16</v>
      </c>
      <c r="I15" s="25">
        <f>MATCH(ЛичныйЗачет[[#This Row],[ФИО игроков]],Турнир5[ФИО игроков],0)</f>
        <v>16</v>
      </c>
      <c r="J15" s="27">
        <f>SUM(ЛичныйЗачет[[#This Row],[Первый турнир 12.03.2021]:[Пятый турнир 22.03.2021]])</f>
        <v>74</v>
      </c>
    </row>
    <row r="16" spans="1:10" ht="30" customHeight="1">
      <c r="A16" s="15">
        <v>15</v>
      </c>
      <c r="B16" s="20" t="s">
        <v>27</v>
      </c>
      <c r="C16" s="56" t="s">
        <v>28</v>
      </c>
      <c r="D16" s="57" t="s">
        <v>24</v>
      </c>
      <c r="E16" s="25">
        <f>MATCH(ЛичныйЗачет[[#This Row],[ФИО игроков]],Турнир1[ФИО игроков],0)</f>
        <v>15</v>
      </c>
      <c r="F16" s="25">
        <f>MATCH(ЛичныйЗачет[[#This Row],[ФИО игроков]],Турнир2[ФИО игроков],0)</f>
        <v>16</v>
      </c>
      <c r="G16" s="25">
        <f>MATCH(ЛичныйЗачет[[#This Row],[ФИО игроков]],Турнир3[ФИО игроков],0)</f>
        <v>14</v>
      </c>
      <c r="H16" s="25">
        <f>MATCH(ЛичныйЗачет[[#This Row],[ФИО игроков]],Турнир4[ФИО игроков],0)</f>
        <v>14</v>
      </c>
      <c r="I16" s="25">
        <f>MATCH(ЛичныйЗачет[[#This Row],[ФИО игроков]],Турнир5[ФИО игроков],0)</f>
        <v>17</v>
      </c>
      <c r="J16" s="27">
        <f>SUM(ЛичныйЗачет[[#This Row],[Первый турнир 12.03.2021]:[Пятый турнир 22.03.2021]])</f>
        <v>76</v>
      </c>
    </row>
    <row r="17" spans="1:10" ht="30" customHeight="1">
      <c r="A17" s="14">
        <v>16</v>
      </c>
      <c r="B17" s="65" t="s">
        <v>15</v>
      </c>
      <c r="C17" s="56" t="s">
        <v>16</v>
      </c>
      <c r="D17" s="57" t="s">
        <v>17</v>
      </c>
      <c r="E17" s="25">
        <f>MATCH(ЛичныйЗачет[[#This Row],[ФИО игроков]],Турнир1[ФИО игроков],0)</f>
        <v>21</v>
      </c>
      <c r="F17" s="25">
        <f>MATCH(ЛичныйЗачет[[#This Row],[ФИО игроков]],Турнир2[ФИО игроков],0)</f>
        <v>12</v>
      </c>
      <c r="G17" s="25">
        <f>MATCH(ЛичныйЗачет[[#This Row],[ФИО игроков]],Турнир3[ФИО игроков],0)</f>
        <v>15</v>
      </c>
      <c r="H17" s="25">
        <f>MATCH(ЛичныйЗачет[[#This Row],[ФИО игроков]],Турнир4[ФИО игроков],0)</f>
        <v>18</v>
      </c>
      <c r="I17" s="25">
        <f>MATCH(ЛичныйЗачет[[#This Row],[ФИО игроков]],Турнир5[ФИО игроков],0)</f>
        <v>12</v>
      </c>
      <c r="J17" s="25">
        <f>SUM(ЛичныйЗачет[[#This Row],[Первый турнир 12.03.2021]:[Пятый турнир 22.03.2021]])</f>
        <v>78</v>
      </c>
    </row>
    <row r="18" spans="1:10" ht="30" customHeight="1">
      <c r="A18" s="15">
        <v>17</v>
      </c>
      <c r="B18" s="20" t="s">
        <v>11</v>
      </c>
      <c r="C18" s="56" t="s">
        <v>12</v>
      </c>
      <c r="D18" s="57" t="s">
        <v>10</v>
      </c>
      <c r="E18" s="25">
        <f>MATCH(ЛичныйЗачет[[#This Row],[ФИО игроков]],Турнир1[ФИО игроков],0)</f>
        <v>16</v>
      </c>
      <c r="F18" s="25">
        <f>MATCH(ЛичныйЗачет[[#This Row],[ФИО игроков]],Турнир2[ФИО игроков],0)</f>
        <v>17</v>
      </c>
      <c r="G18" s="25">
        <f>MATCH(ЛичныйЗачет[[#This Row],[ФИО игроков]],Турнир3[ФИО игроков],0)</f>
        <v>12</v>
      </c>
      <c r="H18" s="25">
        <f>MATCH(ЛичныйЗачет[[#This Row],[ФИО игроков]],Турнир4[ФИО игроков],0)</f>
        <v>15</v>
      </c>
      <c r="I18" s="25">
        <f>MATCH(ЛичныйЗачет[[#This Row],[ФИО игроков]],Турнир5[ФИО игроков],0)</f>
        <v>18</v>
      </c>
      <c r="J18" s="27">
        <f>SUM(ЛичныйЗачет[[#This Row],[Первый турнир 12.03.2021]:[Пятый турнир 22.03.2021]])</f>
        <v>78</v>
      </c>
    </row>
    <row r="19" spans="1:10" ht="30" customHeight="1">
      <c r="A19" s="14">
        <v>18</v>
      </c>
      <c r="B19" s="20" t="s">
        <v>22</v>
      </c>
      <c r="C19" s="56" t="s">
        <v>23</v>
      </c>
      <c r="D19" s="57" t="s">
        <v>24</v>
      </c>
      <c r="E19" s="25">
        <f>MATCH(ЛичныйЗачет[[#This Row],[ФИО игроков]],Турнир1[ФИО игроков],0)</f>
        <v>18</v>
      </c>
      <c r="F19" s="25">
        <f>MATCH(ЛичныйЗачет[[#This Row],[ФИО игроков]],Турнир2[ФИО игроков],0)</f>
        <v>13</v>
      </c>
      <c r="G19" s="25">
        <f>MATCH(ЛичныйЗачет[[#This Row],[ФИО игроков]],Турнир3[ФИО игроков],0)</f>
        <v>19</v>
      </c>
      <c r="H19" s="25">
        <f>MATCH(ЛичныйЗачет[[#This Row],[ФИО игроков]],Турнир4[ФИО игроков],0)</f>
        <v>20</v>
      </c>
      <c r="I19" s="25">
        <f>MATCH(ЛичныйЗачет[[#This Row],[ФИО игроков]],Турнир5[ФИО игроков],0)</f>
        <v>15</v>
      </c>
      <c r="J19" s="27">
        <f>SUM(ЛичныйЗачет[[#This Row],[Первый турнир 12.03.2021]:[Пятый турнир 22.03.2021]])</f>
        <v>85</v>
      </c>
    </row>
    <row r="20" spans="1:10" ht="30" customHeight="1">
      <c r="A20" s="15">
        <v>19</v>
      </c>
      <c r="B20" s="20" t="s">
        <v>47</v>
      </c>
      <c r="C20" s="56" t="s">
        <v>48</v>
      </c>
      <c r="D20" s="57" t="s">
        <v>46</v>
      </c>
      <c r="E20" s="25">
        <f>MATCH(ЛичныйЗачет[[#This Row],[ФИО игроков]],Турнир1[ФИО игроков],0)</f>
        <v>17</v>
      </c>
      <c r="F20" s="25">
        <f>MATCH(ЛичныйЗачет[[#This Row],[ФИО игроков]],Турнир2[ФИО игроков],0)</f>
        <v>15</v>
      </c>
      <c r="G20" s="25">
        <f>MATCH(ЛичныйЗачет[[#This Row],[ФИО игроков]],Турнир3[ФИО игроков],0)</f>
        <v>18</v>
      </c>
      <c r="H20" s="25">
        <v>24</v>
      </c>
      <c r="I20" s="25">
        <f>MATCH(ЛичныйЗачет[[#This Row],[ФИО игроков]],Турнир5[ФИО игроков],0)</f>
        <v>24</v>
      </c>
      <c r="J20" s="27">
        <f>SUM(ЛичныйЗачет[[#This Row],[Первый турнир 12.03.2021]:[Пятый турнир 22.03.2021]])</f>
        <v>98</v>
      </c>
    </row>
    <row r="21" spans="1:10" ht="30" customHeight="1">
      <c r="A21" s="14">
        <v>20</v>
      </c>
      <c r="B21" s="20" t="s">
        <v>37</v>
      </c>
      <c r="C21" s="56" t="s">
        <v>38</v>
      </c>
      <c r="D21" s="57" t="s">
        <v>39</v>
      </c>
      <c r="E21" s="25">
        <f>MATCH(ЛичныйЗачет[[#This Row],[ФИО игроков]],Турнир1[ФИО игроков],0)</f>
        <v>19</v>
      </c>
      <c r="F21" s="25">
        <f>MATCH(ЛичныйЗачет[[#This Row],[ФИО игроков]],Турнир2[ФИО игроков],0)</f>
        <v>20</v>
      </c>
      <c r="G21" s="25">
        <f>MATCH(ЛичныйЗачет[[#This Row],[ФИО игроков]],Турнир3[ФИО игроков],0)</f>
        <v>21</v>
      </c>
      <c r="H21" s="25">
        <f>MATCH(ЛичныйЗачет[[#This Row],[ФИО игроков]],Турнир4[ФИО игроков],0)</f>
        <v>19</v>
      </c>
      <c r="I21" s="25">
        <f>MATCH(ЛичныйЗачет[[#This Row],[ФИО игроков]],Турнир5[ФИО игроков],0)</f>
        <v>20</v>
      </c>
      <c r="J21" s="27">
        <f>SUM(ЛичныйЗачет[[#This Row],[Первый турнир 12.03.2021]:[Пятый турнир 22.03.2021]])</f>
        <v>99</v>
      </c>
    </row>
    <row r="22" spans="1:10" ht="30" customHeight="1">
      <c r="A22" s="15">
        <v>21</v>
      </c>
      <c r="B22" s="20" t="s">
        <v>25</v>
      </c>
      <c r="C22" s="56" t="s">
        <v>26</v>
      </c>
      <c r="D22" s="57" t="s">
        <v>24</v>
      </c>
      <c r="E22" s="25">
        <f>MATCH(ЛичныйЗачет[[#This Row],[ФИО игроков]],Турнир1[ФИО игроков],0)</f>
        <v>13</v>
      </c>
      <c r="F22" s="25">
        <f>MATCH(ЛичныйЗачет[[#This Row],[ФИО игроков]],Турнир2[ФИО игроков],0)</f>
        <v>22</v>
      </c>
      <c r="G22" s="25">
        <f>MATCH(ЛичныйЗачет[[#This Row],[ФИО игроков]],Турнир3[ФИО игроков],0)</f>
        <v>22</v>
      </c>
      <c r="H22" s="25">
        <f>MATCH(ЛичныйЗачет[[#This Row],[ФИО игроков]],Турнир4[ФИО игроков],0)</f>
        <v>21</v>
      </c>
      <c r="I22" s="25">
        <f>MATCH(ЛичныйЗачет[[#This Row],[ФИО игроков]],Турнир5[ФИО игроков],0)</f>
        <v>22</v>
      </c>
      <c r="J22" s="27">
        <f>SUM(ЛичныйЗачет[[#This Row],[Первый турнир 12.03.2021]:[Пятый турнир 22.03.2021]])</f>
        <v>100</v>
      </c>
    </row>
    <row r="23" spans="1:10" ht="30" customHeight="1">
      <c r="A23" s="14">
        <v>22</v>
      </c>
      <c r="B23" s="20" t="s">
        <v>42</v>
      </c>
      <c r="C23" s="56" t="s">
        <v>43</v>
      </c>
      <c r="D23" s="57" t="s">
        <v>39</v>
      </c>
      <c r="E23" s="25">
        <f>MATCH(ЛичныйЗачет[[#This Row],[ФИО игроков]],Турнир1[ФИО игроков],0)</f>
        <v>22</v>
      </c>
      <c r="F23" s="25">
        <f>MATCH(ЛичныйЗачет[[#This Row],[ФИО игроков]],Турнир2[ФИО игроков],0)</f>
        <v>18</v>
      </c>
      <c r="G23" s="25">
        <f>MATCH(ЛичныйЗачет[[#This Row],[ФИО игроков]],Турнир3[ФИО игроков],0)</f>
        <v>23</v>
      </c>
      <c r="H23" s="25">
        <f>MATCH(ЛичныйЗачет[[#This Row],[ФИО игроков]],Турнир4[ФИО игроков],0)</f>
        <v>17</v>
      </c>
      <c r="I23" s="25">
        <f>MATCH(ЛичныйЗачет[[#This Row],[ФИО игроков]],Турнир5[ФИО игроков],0)</f>
        <v>21</v>
      </c>
      <c r="J23" s="27">
        <f>SUM(ЛичныйЗачет[[#This Row],[Первый турнир 12.03.2021]:[Пятый турнир 22.03.2021]])</f>
        <v>101</v>
      </c>
    </row>
    <row r="24" spans="1:10" ht="30" customHeight="1">
      <c r="A24" s="15">
        <v>23</v>
      </c>
      <c r="B24" s="21" t="s">
        <v>18</v>
      </c>
      <c r="C24" s="56" t="s">
        <v>19</v>
      </c>
      <c r="D24" s="57" t="s">
        <v>17</v>
      </c>
      <c r="E24" s="25">
        <f>MATCH(ЛичныйЗачет[[#This Row],[ФИО игроков]],Турнир1[ФИО игроков],0)</f>
        <v>20</v>
      </c>
      <c r="F24" s="26">
        <f>MATCH(ЛичныйЗачет[[#This Row],[ФИО игроков]],Турнир2[ФИО игроков],0)</f>
        <v>19</v>
      </c>
      <c r="G24" s="26">
        <f>MATCH(ЛичныйЗачет[[#This Row],[ФИО игроков]],Турнир3[ФИО игроков],0)</f>
        <v>20</v>
      </c>
      <c r="H24" s="26">
        <f>MATCH(ЛичныйЗачет[[#This Row],[ФИО игроков]],Турнир4[ФИО игроков],0)</f>
        <v>24</v>
      </c>
      <c r="I24" s="26">
        <f>MATCH(ЛичныйЗачет[[#This Row],[ФИО игроков]],Турнир5[ФИО игроков],0)</f>
        <v>19</v>
      </c>
      <c r="J24" s="28">
        <f>SUM(ЛичныйЗачет[[#This Row],[Первый турнир 12.03.2021]:[Пятый турнир 22.03.2021]])</f>
        <v>102</v>
      </c>
    </row>
    <row r="25" spans="1:10" ht="30" customHeight="1">
      <c r="A25" s="71">
        <v>24</v>
      </c>
      <c r="B25" s="65" t="s">
        <v>44</v>
      </c>
      <c r="C25" s="66" t="s">
        <v>45</v>
      </c>
      <c r="D25" s="64" t="s">
        <v>46</v>
      </c>
      <c r="E25" s="25">
        <v>24</v>
      </c>
      <c r="F25" s="25">
        <v>24</v>
      </c>
      <c r="G25" s="25">
        <f>MATCH(ЛичныйЗачет[[#This Row],[ФИО игроков]],Турнир3[ФИО игроков],0)</f>
        <v>24</v>
      </c>
      <c r="H25" s="25">
        <v>24</v>
      </c>
      <c r="I25" s="25">
        <v>24</v>
      </c>
      <c r="J25" s="25">
        <f>SUM(ЛичныйЗачет[[#This Row],[Первый турнир 12.03.2021]:[Пятый турнир 22.03.2021]])</f>
        <v>120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90" zoomScaleNormal="90" workbookViewId="0">
      <selection activeCell="C19" sqref="C19"/>
    </sheetView>
  </sheetViews>
  <sheetFormatPr defaultColWidth="10.796875" defaultRowHeight="15.6"/>
  <cols>
    <col min="1" max="1" width="13.69921875" customWidth="1"/>
    <col min="2" max="2" width="46.5" customWidth="1"/>
    <col min="3" max="3" width="33" customWidth="1"/>
    <col min="4" max="4" width="30.69921875" customWidth="1"/>
    <col min="5" max="5" width="19.5" customWidth="1"/>
  </cols>
  <sheetData>
    <row r="1" spans="1:5" ht="70.05" customHeight="1">
      <c r="A1" s="10" t="s">
        <v>72</v>
      </c>
      <c r="B1" s="16" t="s">
        <v>57</v>
      </c>
      <c r="C1" s="17" t="s">
        <v>70</v>
      </c>
      <c r="D1" s="17" t="s">
        <v>58</v>
      </c>
      <c r="E1" s="31" t="s">
        <v>71</v>
      </c>
    </row>
    <row r="2" spans="1:5" ht="48" customHeight="1">
      <c r="A2" s="33" t="s">
        <v>67</v>
      </c>
      <c r="B2" s="22" t="s">
        <v>0</v>
      </c>
      <c r="C2" s="56" t="s">
        <v>1</v>
      </c>
      <c r="D2" s="57" t="s">
        <v>2</v>
      </c>
      <c r="E2" s="34">
        <v>49</v>
      </c>
    </row>
    <row r="3" spans="1:5" ht="48" customHeight="1">
      <c r="A3" s="35" t="s">
        <v>68</v>
      </c>
      <c r="B3" s="22" t="s">
        <v>13</v>
      </c>
      <c r="C3" s="56" t="s">
        <v>14</v>
      </c>
      <c r="D3" s="57" t="s">
        <v>10</v>
      </c>
      <c r="E3" s="34">
        <v>39</v>
      </c>
    </row>
    <row r="4" spans="1:5" ht="48" customHeight="1">
      <c r="A4" s="36" t="s">
        <v>69</v>
      </c>
      <c r="B4" s="22" t="s">
        <v>6</v>
      </c>
      <c r="C4" s="56" t="s">
        <v>7</v>
      </c>
      <c r="D4" s="57" t="s">
        <v>2</v>
      </c>
      <c r="E4" s="34">
        <v>36</v>
      </c>
    </row>
    <row r="5" spans="1:5" ht="30" customHeight="1">
      <c r="A5" s="37">
        <v>4</v>
      </c>
      <c r="B5" s="22" t="s">
        <v>35</v>
      </c>
      <c r="C5" s="56" t="s">
        <v>36</v>
      </c>
      <c r="D5" s="57" t="s">
        <v>31</v>
      </c>
      <c r="E5" s="34">
        <v>24</v>
      </c>
    </row>
    <row r="6" spans="1:5" ht="30" customHeight="1">
      <c r="A6" s="38">
        <v>5</v>
      </c>
      <c r="B6" s="22" t="s">
        <v>20</v>
      </c>
      <c r="C6" s="56" t="s">
        <v>21</v>
      </c>
      <c r="D6" s="57" t="s">
        <v>17</v>
      </c>
      <c r="E6" s="34">
        <v>24</v>
      </c>
    </row>
    <row r="7" spans="1:5" ht="30" customHeight="1">
      <c r="A7" s="37">
        <v>6</v>
      </c>
      <c r="B7" s="22" t="s">
        <v>54</v>
      </c>
      <c r="C7" s="56" t="s">
        <v>55</v>
      </c>
      <c r="D7" s="57" t="s">
        <v>51</v>
      </c>
      <c r="E7" s="34">
        <v>23</v>
      </c>
    </row>
    <row r="8" spans="1:5" ht="30" customHeight="1">
      <c r="A8" s="38">
        <v>7</v>
      </c>
      <c r="B8" s="22" t="s">
        <v>29</v>
      </c>
      <c r="C8" s="56" t="s">
        <v>30</v>
      </c>
      <c r="D8" s="57" t="s">
        <v>31</v>
      </c>
      <c r="E8" s="34">
        <v>23</v>
      </c>
    </row>
    <row r="9" spans="1:5" ht="30" customHeight="1">
      <c r="A9" s="37">
        <v>8</v>
      </c>
      <c r="B9" s="22" t="s">
        <v>52</v>
      </c>
      <c r="C9" s="56" t="s">
        <v>53</v>
      </c>
      <c r="D9" s="57" t="s">
        <v>51</v>
      </c>
      <c r="E9" s="34">
        <v>22</v>
      </c>
    </row>
    <row r="10" spans="1:5" ht="30" customHeight="1">
      <c r="A10" s="38">
        <v>9</v>
      </c>
      <c r="B10" s="58" t="s">
        <v>33</v>
      </c>
      <c r="C10" s="30" t="s">
        <v>34</v>
      </c>
      <c r="D10" s="3" t="s">
        <v>31</v>
      </c>
      <c r="E10" s="59">
        <v>22</v>
      </c>
    </row>
    <row r="11" spans="1:5" ht="30" customHeight="1">
      <c r="A11" s="37">
        <v>10</v>
      </c>
      <c r="B11" s="22" t="s">
        <v>3</v>
      </c>
      <c r="C11" s="56" t="s">
        <v>4</v>
      </c>
      <c r="D11" s="57" t="s">
        <v>2</v>
      </c>
      <c r="E11" s="34">
        <v>17</v>
      </c>
    </row>
    <row r="12" spans="1:5" ht="30" customHeight="1">
      <c r="A12" s="38">
        <v>11</v>
      </c>
      <c r="B12" s="22" t="s">
        <v>8</v>
      </c>
      <c r="C12" s="56" t="s">
        <v>9</v>
      </c>
      <c r="D12" s="57" t="s">
        <v>10</v>
      </c>
      <c r="E12" s="34">
        <v>16</v>
      </c>
    </row>
    <row r="13" spans="1:5" ht="30" customHeight="1">
      <c r="A13" s="37">
        <v>12</v>
      </c>
      <c r="B13" s="22" t="s">
        <v>49</v>
      </c>
      <c r="C13" s="56" t="s">
        <v>50</v>
      </c>
      <c r="D13" s="57" t="s">
        <v>51</v>
      </c>
      <c r="E13" s="34">
        <v>16</v>
      </c>
    </row>
    <row r="14" spans="1:5" ht="30" customHeight="1">
      <c r="A14" s="38">
        <v>13</v>
      </c>
      <c r="B14" s="22" t="s">
        <v>25</v>
      </c>
      <c r="C14" s="56" t="s">
        <v>26</v>
      </c>
      <c r="D14" s="57" t="s">
        <v>24</v>
      </c>
      <c r="E14" s="34">
        <v>14</v>
      </c>
    </row>
    <row r="15" spans="1:5" ht="30" customHeight="1">
      <c r="A15" s="37">
        <v>14</v>
      </c>
      <c r="B15" s="60" t="s">
        <v>40</v>
      </c>
      <c r="C15" s="61" t="s">
        <v>41</v>
      </c>
      <c r="D15" s="62" t="s">
        <v>39</v>
      </c>
      <c r="E15" s="63">
        <v>14</v>
      </c>
    </row>
    <row r="16" spans="1:5" ht="30" customHeight="1">
      <c r="A16" s="38">
        <v>15</v>
      </c>
      <c r="B16" s="22" t="s">
        <v>27</v>
      </c>
      <c r="C16" s="56" t="s">
        <v>28</v>
      </c>
      <c r="D16" s="57" t="s">
        <v>24</v>
      </c>
      <c r="E16" s="34">
        <v>10</v>
      </c>
    </row>
    <row r="17" spans="1:5" ht="30" customHeight="1">
      <c r="A17" s="37">
        <v>16</v>
      </c>
      <c r="B17" s="22" t="s">
        <v>11</v>
      </c>
      <c r="C17" s="56" t="s">
        <v>12</v>
      </c>
      <c r="D17" s="57" t="s">
        <v>10</v>
      </c>
      <c r="E17" s="34">
        <v>9</v>
      </c>
    </row>
    <row r="18" spans="1:5" ht="30" customHeight="1">
      <c r="A18" s="38">
        <v>17</v>
      </c>
      <c r="B18" s="58" t="s">
        <v>47</v>
      </c>
      <c r="C18" s="30" t="s">
        <v>48</v>
      </c>
      <c r="D18" s="3" t="s">
        <v>46</v>
      </c>
      <c r="E18" s="59">
        <v>8</v>
      </c>
    </row>
    <row r="19" spans="1:5" ht="30" customHeight="1">
      <c r="A19" s="37">
        <v>18</v>
      </c>
      <c r="B19" s="22" t="s">
        <v>22</v>
      </c>
      <c r="C19" s="56" t="s">
        <v>23</v>
      </c>
      <c r="D19" s="57" t="s">
        <v>24</v>
      </c>
      <c r="E19" s="34">
        <v>8</v>
      </c>
    </row>
    <row r="20" spans="1:5" ht="30" customHeight="1">
      <c r="A20" s="38">
        <v>19</v>
      </c>
      <c r="B20" s="22" t="s">
        <v>37</v>
      </c>
      <c r="C20" s="56" t="s">
        <v>38</v>
      </c>
      <c r="D20" s="57" t="s">
        <v>39</v>
      </c>
      <c r="E20" s="34">
        <v>7</v>
      </c>
    </row>
    <row r="21" spans="1:5" ht="30" customHeight="1">
      <c r="A21" s="37">
        <v>20</v>
      </c>
      <c r="B21" s="22" t="s">
        <v>18</v>
      </c>
      <c r="C21" s="56" t="s">
        <v>19</v>
      </c>
      <c r="D21" s="57" t="s">
        <v>17</v>
      </c>
      <c r="E21" s="34">
        <v>7</v>
      </c>
    </row>
    <row r="22" spans="1:5" ht="30" customHeight="1">
      <c r="A22" s="38">
        <v>21</v>
      </c>
      <c r="B22" s="22" t="s">
        <v>15</v>
      </c>
      <c r="C22" s="56" t="s">
        <v>16</v>
      </c>
      <c r="D22" s="57" t="s">
        <v>17</v>
      </c>
      <c r="E22" s="34">
        <v>6</v>
      </c>
    </row>
    <row r="23" spans="1:5" ht="30" customHeight="1">
      <c r="A23" s="37">
        <v>22</v>
      </c>
      <c r="B23" s="22" t="s">
        <v>42</v>
      </c>
      <c r="C23" s="56" t="s">
        <v>43</v>
      </c>
      <c r="D23" s="57" t="s">
        <v>39</v>
      </c>
      <c r="E23" s="34">
        <v>3</v>
      </c>
    </row>
    <row r="24" spans="1:5" ht="30" customHeight="1">
      <c r="A24" s="38">
        <v>23</v>
      </c>
      <c r="B24" s="32" t="s">
        <v>44</v>
      </c>
      <c r="C24" s="56" t="s">
        <v>45</v>
      </c>
      <c r="D24" s="57" t="s">
        <v>46</v>
      </c>
      <c r="E24" s="39">
        <v>0</v>
      </c>
    </row>
    <row r="25" spans="1:5" ht="30" customHeight="1">
      <c r="A25" s="70">
        <v>24</v>
      </c>
      <c r="B25" s="69" t="s">
        <v>74</v>
      </c>
      <c r="C25" s="67" t="s">
        <v>75</v>
      </c>
      <c r="D25" s="68" t="s">
        <v>46</v>
      </c>
      <c r="E25" s="39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selection activeCell="G14" sqref="G14:I16"/>
    </sheetView>
  </sheetViews>
  <sheetFormatPr defaultColWidth="10.796875" defaultRowHeight="15.6"/>
  <cols>
    <col min="1" max="1" width="13.69921875" customWidth="1"/>
    <col min="2" max="2" width="46.5" customWidth="1"/>
    <col min="3" max="3" width="33" customWidth="1"/>
    <col min="4" max="4" width="30.69921875" customWidth="1"/>
    <col min="5" max="5" width="19.5" customWidth="1"/>
  </cols>
  <sheetData>
    <row r="1" spans="1:11" ht="70.05" customHeight="1">
      <c r="A1" s="40" t="s">
        <v>72</v>
      </c>
      <c r="B1" s="41" t="s">
        <v>57</v>
      </c>
      <c r="C1" s="42" t="s">
        <v>70</v>
      </c>
      <c r="D1" s="42" t="s">
        <v>58</v>
      </c>
      <c r="E1" s="43" t="s">
        <v>71</v>
      </c>
    </row>
    <row r="2" spans="1:11" ht="48" customHeight="1">
      <c r="A2" s="33" t="s">
        <v>67</v>
      </c>
      <c r="B2" s="22" t="s">
        <v>0</v>
      </c>
      <c r="C2" s="56" t="s">
        <v>1</v>
      </c>
      <c r="D2" s="57" t="s">
        <v>2</v>
      </c>
      <c r="E2" s="73">
        <v>45</v>
      </c>
    </row>
    <row r="3" spans="1:11" ht="48" customHeight="1">
      <c r="A3" s="35" t="s">
        <v>68</v>
      </c>
      <c r="B3" s="22" t="s">
        <v>6</v>
      </c>
      <c r="C3" s="56" t="s">
        <v>7</v>
      </c>
      <c r="D3" s="57" t="s">
        <v>2</v>
      </c>
      <c r="E3" s="73">
        <v>39</v>
      </c>
    </row>
    <row r="4" spans="1:11" ht="48" customHeight="1">
      <c r="A4" s="36" t="s">
        <v>69</v>
      </c>
      <c r="B4" s="22" t="s">
        <v>20</v>
      </c>
      <c r="C4" s="56" t="s">
        <v>21</v>
      </c>
      <c r="D4" s="57" t="s">
        <v>17</v>
      </c>
      <c r="E4" s="73">
        <v>32</v>
      </c>
    </row>
    <row r="5" spans="1:11" ht="30" customHeight="1">
      <c r="A5" s="37">
        <v>4</v>
      </c>
      <c r="B5" s="22" t="s">
        <v>35</v>
      </c>
      <c r="C5" s="56" t="s">
        <v>36</v>
      </c>
      <c r="D5" s="57" t="s">
        <v>31</v>
      </c>
      <c r="E5" s="73">
        <v>27</v>
      </c>
    </row>
    <row r="6" spans="1:11" ht="30" customHeight="1">
      <c r="A6" s="38">
        <v>5</v>
      </c>
      <c r="B6" s="22" t="s">
        <v>13</v>
      </c>
      <c r="C6" s="56" t="s">
        <v>14</v>
      </c>
      <c r="D6" s="57" t="s">
        <v>10</v>
      </c>
      <c r="E6" s="73">
        <v>26</v>
      </c>
    </row>
    <row r="7" spans="1:11" ht="30" customHeight="1">
      <c r="A7" s="37">
        <v>6</v>
      </c>
      <c r="B7" s="22" t="s">
        <v>54</v>
      </c>
      <c r="C7" s="56" t="s">
        <v>55</v>
      </c>
      <c r="D7" s="57" t="s">
        <v>51</v>
      </c>
      <c r="E7" s="73">
        <v>25</v>
      </c>
    </row>
    <row r="8" spans="1:11" ht="30" customHeight="1">
      <c r="A8" s="38">
        <v>7</v>
      </c>
      <c r="B8" s="22" t="s">
        <v>3</v>
      </c>
      <c r="C8" s="56" t="s">
        <v>4</v>
      </c>
      <c r="D8" s="57" t="s">
        <v>2</v>
      </c>
      <c r="E8" s="73">
        <v>21</v>
      </c>
    </row>
    <row r="9" spans="1:11" ht="30" customHeight="1">
      <c r="A9" s="37">
        <v>8</v>
      </c>
      <c r="B9" s="22" t="s">
        <v>33</v>
      </c>
      <c r="C9" s="56" t="s">
        <v>34</v>
      </c>
      <c r="D9" s="57" t="s">
        <v>31</v>
      </c>
      <c r="E9" s="73">
        <v>20</v>
      </c>
      <c r="G9" s="77"/>
      <c r="H9" s="77"/>
      <c r="I9" s="77"/>
      <c r="J9" s="77"/>
      <c r="K9" s="77"/>
    </row>
    <row r="10" spans="1:11" ht="30" customHeight="1">
      <c r="A10" s="38">
        <v>9</v>
      </c>
      <c r="B10" s="22" t="s">
        <v>74</v>
      </c>
      <c r="C10" s="67" t="s">
        <v>75</v>
      </c>
      <c r="D10" s="68" t="s">
        <v>46</v>
      </c>
      <c r="E10" s="73">
        <v>18</v>
      </c>
      <c r="G10" s="78"/>
      <c r="H10" s="79"/>
      <c r="I10" s="80"/>
      <c r="J10" s="80"/>
      <c r="K10" s="77"/>
    </row>
    <row r="11" spans="1:11" ht="30" customHeight="1">
      <c r="A11" s="37">
        <v>10</v>
      </c>
      <c r="B11" s="22" t="s">
        <v>40</v>
      </c>
      <c r="C11" s="56" t="s">
        <v>41</v>
      </c>
      <c r="D11" s="57" t="s">
        <v>39</v>
      </c>
      <c r="E11" s="73">
        <v>14</v>
      </c>
      <c r="G11" s="77"/>
      <c r="H11" s="77"/>
      <c r="I11" s="77"/>
      <c r="J11" s="77"/>
      <c r="K11" s="77"/>
    </row>
    <row r="12" spans="1:11" ht="30" customHeight="1">
      <c r="A12" s="38">
        <v>11</v>
      </c>
      <c r="B12" s="76" t="s">
        <v>29</v>
      </c>
      <c r="C12" s="30" t="s">
        <v>30</v>
      </c>
      <c r="D12" s="3" t="s">
        <v>31</v>
      </c>
      <c r="E12" s="73">
        <v>12</v>
      </c>
      <c r="G12" s="77"/>
      <c r="H12" s="77"/>
      <c r="I12" s="77"/>
      <c r="J12" s="77"/>
      <c r="K12" s="77"/>
    </row>
    <row r="13" spans="1:11" ht="30" customHeight="1">
      <c r="A13" s="37">
        <v>12</v>
      </c>
      <c r="B13" s="22" t="s">
        <v>15</v>
      </c>
      <c r="C13" s="56" t="s">
        <v>16</v>
      </c>
      <c r="D13" s="57" t="s">
        <v>17</v>
      </c>
      <c r="E13" s="73">
        <v>12</v>
      </c>
    </row>
    <row r="14" spans="1:11" ht="30" customHeight="1">
      <c r="A14" s="38">
        <v>13</v>
      </c>
      <c r="B14" s="76" t="s">
        <v>22</v>
      </c>
      <c r="C14" s="30" t="s">
        <v>23</v>
      </c>
      <c r="D14" s="3" t="s">
        <v>24</v>
      </c>
      <c r="E14" s="73">
        <v>9</v>
      </c>
      <c r="G14" s="77"/>
      <c r="H14" s="77"/>
      <c r="I14" s="77"/>
    </row>
    <row r="15" spans="1:11" ht="30" customHeight="1">
      <c r="A15" s="37">
        <v>14</v>
      </c>
      <c r="B15" s="22" t="s">
        <v>8</v>
      </c>
      <c r="C15" s="56" t="s">
        <v>9</v>
      </c>
      <c r="D15" s="57" t="s">
        <v>10</v>
      </c>
      <c r="E15" s="73">
        <v>9</v>
      </c>
      <c r="G15" s="78"/>
      <c r="H15" s="79"/>
      <c r="I15" s="80"/>
    </row>
    <row r="16" spans="1:11" ht="30" customHeight="1">
      <c r="A16" s="38">
        <v>15</v>
      </c>
      <c r="B16" s="76" t="s">
        <v>47</v>
      </c>
      <c r="C16" s="30" t="s">
        <v>48</v>
      </c>
      <c r="D16" s="3" t="s">
        <v>46</v>
      </c>
      <c r="E16" s="73">
        <v>8</v>
      </c>
      <c r="G16" s="77"/>
      <c r="H16" s="77"/>
      <c r="I16" s="77"/>
    </row>
    <row r="17" spans="1:5" ht="30" customHeight="1">
      <c r="A17" s="37">
        <v>16</v>
      </c>
      <c r="B17" s="22" t="s">
        <v>27</v>
      </c>
      <c r="C17" s="56" t="s">
        <v>28</v>
      </c>
      <c r="D17" s="57" t="s">
        <v>24</v>
      </c>
      <c r="E17" s="74">
        <v>8</v>
      </c>
    </row>
    <row r="18" spans="1:5" ht="30" customHeight="1">
      <c r="A18" s="38">
        <v>17</v>
      </c>
      <c r="B18" s="22" t="s">
        <v>11</v>
      </c>
      <c r="C18" s="56" t="s">
        <v>12</v>
      </c>
      <c r="D18" s="57" t="s">
        <v>10</v>
      </c>
      <c r="E18" s="73">
        <v>7</v>
      </c>
    </row>
    <row r="19" spans="1:5" ht="30" customHeight="1">
      <c r="A19" s="37">
        <v>18</v>
      </c>
      <c r="B19" s="22" t="s">
        <v>42</v>
      </c>
      <c r="C19" s="56" t="s">
        <v>43</v>
      </c>
      <c r="D19" s="57" t="s">
        <v>39</v>
      </c>
      <c r="E19" s="73">
        <v>6</v>
      </c>
    </row>
    <row r="20" spans="1:5" ht="30" customHeight="1">
      <c r="A20" s="38">
        <v>19</v>
      </c>
      <c r="B20" s="22" t="s">
        <v>18</v>
      </c>
      <c r="C20" s="56" t="s">
        <v>19</v>
      </c>
      <c r="D20" s="57" t="s">
        <v>17</v>
      </c>
      <c r="E20" s="73">
        <v>4</v>
      </c>
    </row>
    <row r="21" spans="1:5" ht="30" customHeight="1">
      <c r="A21" s="37">
        <v>20</v>
      </c>
      <c r="B21" s="22" t="s">
        <v>37</v>
      </c>
      <c r="C21" s="56" t="s">
        <v>38</v>
      </c>
      <c r="D21" s="57" t="s">
        <v>39</v>
      </c>
      <c r="E21" s="73">
        <v>3</v>
      </c>
    </row>
    <row r="22" spans="1:5" ht="30" customHeight="1">
      <c r="A22" s="38">
        <v>21</v>
      </c>
      <c r="B22" s="22" t="s">
        <v>52</v>
      </c>
      <c r="C22" s="56" t="s">
        <v>53</v>
      </c>
      <c r="D22" s="57" t="s">
        <v>51</v>
      </c>
      <c r="E22" s="73">
        <v>2</v>
      </c>
    </row>
    <row r="23" spans="1:5" ht="30" customHeight="1">
      <c r="A23" s="37">
        <v>22</v>
      </c>
      <c r="B23" s="22" t="s">
        <v>25</v>
      </c>
      <c r="C23" s="56" t="s">
        <v>26</v>
      </c>
      <c r="D23" s="57" t="s">
        <v>24</v>
      </c>
      <c r="E23" s="73">
        <v>0</v>
      </c>
    </row>
    <row r="24" spans="1:5" ht="30" customHeight="1">
      <c r="A24" s="38">
        <v>23</v>
      </c>
      <c r="B24" s="32" t="s">
        <v>44</v>
      </c>
      <c r="C24" s="56" t="s">
        <v>45</v>
      </c>
      <c r="D24" s="57" t="s">
        <v>46</v>
      </c>
      <c r="E24" s="73">
        <v>0</v>
      </c>
    </row>
    <row r="25" spans="1:5" ht="30" customHeight="1">
      <c r="A25" s="70">
        <v>24</v>
      </c>
      <c r="B25" s="69" t="s">
        <v>49</v>
      </c>
      <c r="C25" s="56" t="s">
        <v>50</v>
      </c>
      <c r="D25" s="57" t="s">
        <v>51</v>
      </c>
      <c r="E25" s="75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zoomScale="90" zoomScaleNormal="90" workbookViewId="0">
      <selection activeCell="C5" sqref="C5"/>
    </sheetView>
  </sheetViews>
  <sheetFormatPr defaultColWidth="10.796875" defaultRowHeight="15.6"/>
  <cols>
    <col min="1" max="1" width="13.69921875" customWidth="1"/>
    <col min="2" max="2" width="46.5" customWidth="1"/>
    <col min="3" max="3" width="33" customWidth="1"/>
    <col min="4" max="4" width="30.69921875" customWidth="1"/>
    <col min="5" max="5" width="19.5" customWidth="1"/>
  </cols>
  <sheetData>
    <row r="1" spans="1:5" ht="70.05" customHeight="1">
      <c r="A1" s="44" t="s">
        <v>72</v>
      </c>
      <c r="B1" s="45" t="s">
        <v>57</v>
      </c>
      <c r="C1" s="46" t="s">
        <v>70</v>
      </c>
      <c r="D1" s="46" t="s">
        <v>58</v>
      </c>
      <c r="E1" s="47" t="s">
        <v>71</v>
      </c>
    </row>
    <row r="2" spans="1:5" ht="48" customHeight="1">
      <c r="A2" s="33" t="s">
        <v>67</v>
      </c>
      <c r="B2" s="81" t="s">
        <v>0</v>
      </c>
      <c r="C2" s="30" t="s">
        <v>1</v>
      </c>
      <c r="D2" s="3" t="s">
        <v>2</v>
      </c>
      <c r="E2" s="82">
        <v>47</v>
      </c>
    </row>
    <row r="3" spans="1:5" ht="48" customHeight="1">
      <c r="A3" s="35" t="s">
        <v>68</v>
      </c>
      <c r="B3" s="81" t="s">
        <v>13</v>
      </c>
      <c r="C3" s="30" t="s">
        <v>14</v>
      </c>
      <c r="D3" s="3" t="s">
        <v>10</v>
      </c>
      <c r="E3" s="82">
        <v>33</v>
      </c>
    </row>
    <row r="4" spans="1:5" ht="48" customHeight="1">
      <c r="A4" s="36" t="s">
        <v>69</v>
      </c>
      <c r="B4" s="81" t="s">
        <v>6</v>
      </c>
      <c r="C4" s="30" t="s">
        <v>7</v>
      </c>
      <c r="D4" s="3" t="s">
        <v>2</v>
      </c>
      <c r="E4" s="82">
        <v>32</v>
      </c>
    </row>
    <row r="5" spans="1:5" ht="30" customHeight="1">
      <c r="A5" s="37">
        <v>4</v>
      </c>
      <c r="B5" s="81" t="s">
        <v>40</v>
      </c>
      <c r="C5" s="30" t="s">
        <v>41</v>
      </c>
      <c r="D5" s="3" t="s">
        <v>39</v>
      </c>
      <c r="E5" s="82">
        <v>22</v>
      </c>
    </row>
    <row r="6" spans="1:5" ht="30" customHeight="1">
      <c r="A6" s="38">
        <v>5</v>
      </c>
      <c r="B6" s="76" t="s">
        <v>33</v>
      </c>
      <c r="C6" s="30" t="s">
        <v>34</v>
      </c>
      <c r="D6" s="3" t="s">
        <v>31</v>
      </c>
      <c r="E6" s="83">
        <v>22</v>
      </c>
    </row>
    <row r="7" spans="1:5" ht="30" customHeight="1">
      <c r="A7" s="37">
        <v>6</v>
      </c>
      <c r="B7" s="81" t="s">
        <v>54</v>
      </c>
      <c r="C7" s="30" t="s">
        <v>55</v>
      </c>
      <c r="D7" s="3" t="s">
        <v>51</v>
      </c>
      <c r="E7" s="82">
        <v>22</v>
      </c>
    </row>
    <row r="8" spans="1:5" ht="30" customHeight="1">
      <c r="A8" s="38">
        <v>7</v>
      </c>
      <c r="B8" s="81" t="s">
        <v>20</v>
      </c>
      <c r="C8" s="30" t="s">
        <v>21</v>
      </c>
      <c r="D8" s="3" t="s">
        <v>17</v>
      </c>
      <c r="E8" s="82">
        <v>21</v>
      </c>
    </row>
    <row r="9" spans="1:5" ht="30" customHeight="1">
      <c r="A9" s="37">
        <v>8</v>
      </c>
      <c r="B9" s="81" t="s">
        <v>49</v>
      </c>
      <c r="C9" s="30" t="s">
        <v>50</v>
      </c>
      <c r="D9" s="3" t="s">
        <v>51</v>
      </c>
      <c r="E9" s="82">
        <v>20</v>
      </c>
    </row>
    <row r="10" spans="1:5" ht="30" customHeight="1">
      <c r="A10" s="38">
        <v>9</v>
      </c>
      <c r="B10" s="81" t="s">
        <v>35</v>
      </c>
      <c r="C10" s="30" t="s">
        <v>36</v>
      </c>
      <c r="D10" s="3" t="s">
        <v>31</v>
      </c>
      <c r="E10" s="82">
        <v>18</v>
      </c>
    </row>
    <row r="11" spans="1:5" ht="30" customHeight="1">
      <c r="A11" s="48">
        <v>10</v>
      </c>
      <c r="B11" s="81" t="s">
        <v>3</v>
      </c>
      <c r="C11" s="30" t="s">
        <v>4</v>
      </c>
      <c r="D11" s="3" t="s">
        <v>2</v>
      </c>
      <c r="E11" s="82">
        <v>16</v>
      </c>
    </row>
    <row r="12" spans="1:5" ht="30" customHeight="1">
      <c r="A12" s="49">
        <v>11</v>
      </c>
      <c r="B12" s="81" t="s">
        <v>29</v>
      </c>
      <c r="C12" s="30" t="s">
        <v>30</v>
      </c>
      <c r="D12" s="3" t="s">
        <v>31</v>
      </c>
      <c r="E12" s="82">
        <v>16</v>
      </c>
    </row>
    <row r="13" spans="1:5" ht="30" customHeight="1">
      <c r="A13" s="48">
        <v>12</v>
      </c>
      <c r="B13" s="76" t="s">
        <v>11</v>
      </c>
      <c r="C13" s="30" t="s">
        <v>12</v>
      </c>
      <c r="D13" s="3" t="s">
        <v>10</v>
      </c>
      <c r="E13" s="83">
        <v>16</v>
      </c>
    </row>
    <row r="14" spans="1:5" ht="30" customHeight="1">
      <c r="A14" s="49">
        <v>13</v>
      </c>
      <c r="B14" s="84" t="s">
        <v>74</v>
      </c>
      <c r="C14" s="85" t="s">
        <v>75</v>
      </c>
      <c r="D14" s="86" t="s">
        <v>46</v>
      </c>
      <c r="E14" s="87">
        <v>16</v>
      </c>
    </row>
    <row r="15" spans="1:5" ht="30" customHeight="1">
      <c r="A15" s="48">
        <v>14</v>
      </c>
      <c r="B15" s="81" t="s">
        <v>27</v>
      </c>
      <c r="C15" s="30" t="s">
        <v>28</v>
      </c>
      <c r="D15" s="3" t="s">
        <v>24</v>
      </c>
      <c r="E15" s="82">
        <v>15</v>
      </c>
    </row>
    <row r="16" spans="1:5" ht="30" customHeight="1">
      <c r="A16" s="49">
        <v>15</v>
      </c>
      <c r="B16" s="81" t="s">
        <v>15</v>
      </c>
      <c r="C16" s="30" t="s">
        <v>16</v>
      </c>
      <c r="D16" s="3" t="s">
        <v>17</v>
      </c>
      <c r="E16" s="82">
        <v>13</v>
      </c>
    </row>
    <row r="17" spans="1:5" ht="30" customHeight="1">
      <c r="A17" s="48">
        <v>16</v>
      </c>
      <c r="B17" s="81" t="s">
        <v>52</v>
      </c>
      <c r="C17" s="30" t="s">
        <v>53</v>
      </c>
      <c r="D17" s="3" t="s">
        <v>51</v>
      </c>
      <c r="E17" s="82">
        <v>11</v>
      </c>
    </row>
    <row r="18" spans="1:5" ht="30" customHeight="1">
      <c r="A18" s="49">
        <v>17</v>
      </c>
      <c r="B18" s="81" t="s">
        <v>8</v>
      </c>
      <c r="C18" s="30" t="s">
        <v>9</v>
      </c>
      <c r="D18" s="3" t="s">
        <v>10</v>
      </c>
      <c r="E18" s="82">
        <v>10</v>
      </c>
    </row>
    <row r="19" spans="1:5" ht="30" customHeight="1">
      <c r="A19" s="48">
        <v>18</v>
      </c>
      <c r="B19" s="81" t="s">
        <v>47</v>
      </c>
      <c r="C19" s="30" t="s">
        <v>48</v>
      </c>
      <c r="D19" s="3" t="s">
        <v>46</v>
      </c>
      <c r="E19" s="82">
        <v>9</v>
      </c>
    </row>
    <row r="20" spans="1:5" ht="30" customHeight="1">
      <c r="A20" s="49">
        <v>19</v>
      </c>
      <c r="B20" s="81" t="s">
        <v>22</v>
      </c>
      <c r="C20" s="30" t="s">
        <v>23</v>
      </c>
      <c r="D20" s="3" t="s">
        <v>24</v>
      </c>
      <c r="E20" s="82">
        <v>8</v>
      </c>
    </row>
    <row r="21" spans="1:5" ht="30" customHeight="1">
      <c r="A21" s="48">
        <v>20</v>
      </c>
      <c r="B21" s="81" t="s">
        <v>18</v>
      </c>
      <c r="C21" s="30" t="s">
        <v>19</v>
      </c>
      <c r="D21" s="3" t="s">
        <v>17</v>
      </c>
      <c r="E21" s="82">
        <v>7</v>
      </c>
    </row>
    <row r="22" spans="1:5" ht="30" customHeight="1">
      <c r="A22" s="49">
        <v>21</v>
      </c>
      <c r="B22" s="81" t="s">
        <v>37</v>
      </c>
      <c r="C22" s="30" t="s">
        <v>38</v>
      </c>
      <c r="D22" s="3" t="s">
        <v>39</v>
      </c>
      <c r="E22" s="82">
        <v>6</v>
      </c>
    </row>
    <row r="23" spans="1:5" ht="30" customHeight="1">
      <c r="A23" s="48">
        <v>22</v>
      </c>
      <c r="B23" s="81" t="s">
        <v>25</v>
      </c>
      <c r="C23" s="30" t="s">
        <v>26</v>
      </c>
      <c r="D23" s="3" t="s">
        <v>24</v>
      </c>
      <c r="E23" s="82">
        <v>3</v>
      </c>
    </row>
    <row r="24" spans="1:5" ht="30" customHeight="1">
      <c r="A24" s="49">
        <v>23</v>
      </c>
      <c r="B24" s="88" t="s">
        <v>42</v>
      </c>
      <c r="C24" s="30" t="s">
        <v>43</v>
      </c>
      <c r="D24" s="3" t="s">
        <v>39</v>
      </c>
      <c r="E24" s="89">
        <v>3</v>
      </c>
    </row>
    <row r="25" spans="1:5" ht="30" customHeight="1">
      <c r="A25" s="23">
        <v>24</v>
      </c>
      <c r="B25" s="90" t="s">
        <v>44</v>
      </c>
      <c r="C25" s="91" t="s">
        <v>45</v>
      </c>
      <c r="D25" s="92" t="s">
        <v>46</v>
      </c>
      <c r="E25" s="93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workbookViewId="0">
      <selection activeCell="B22" sqref="B22"/>
    </sheetView>
  </sheetViews>
  <sheetFormatPr defaultColWidth="10.796875" defaultRowHeight="15.6"/>
  <cols>
    <col min="1" max="1" width="13.69921875" customWidth="1"/>
    <col min="2" max="2" width="46.5" customWidth="1"/>
    <col min="3" max="3" width="33" customWidth="1"/>
    <col min="4" max="4" width="30.69921875" customWidth="1"/>
    <col min="5" max="5" width="19.5" customWidth="1"/>
  </cols>
  <sheetData>
    <row r="1" spans="1:5" ht="70.05" customHeight="1">
      <c r="A1" s="40" t="s">
        <v>72</v>
      </c>
      <c r="B1" s="41" t="s">
        <v>57</v>
      </c>
      <c r="C1" s="42" t="s">
        <v>70</v>
      </c>
      <c r="D1" s="42" t="s">
        <v>58</v>
      </c>
      <c r="E1" s="43" t="s">
        <v>71</v>
      </c>
    </row>
    <row r="2" spans="1:5" ht="48" customHeight="1">
      <c r="A2" s="33" t="s">
        <v>67</v>
      </c>
      <c r="B2" s="22" t="s">
        <v>6</v>
      </c>
      <c r="C2" s="56" t="s">
        <v>7</v>
      </c>
      <c r="D2" s="57" t="s">
        <v>2</v>
      </c>
      <c r="E2" s="34">
        <v>38</v>
      </c>
    </row>
    <row r="3" spans="1:5" ht="48" customHeight="1">
      <c r="A3" s="35" t="s">
        <v>68</v>
      </c>
      <c r="B3" s="22" t="s">
        <v>13</v>
      </c>
      <c r="C3" s="56" t="s">
        <v>14</v>
      </c>
      <c r="D3" s="57" t="s">
        <v>10</v>
      </c>
      <c r="E3" s="34">
        <v>37</v>
      </c>
    </row>
    <row r="4" spans="1:5" ht="48" customHeight="1">
      <c r="A4" s="36" t="s">
        <v>69</v>
      </c>
      <c r="B4" s="22" t="s">
        <v>0</v>
      </c>
      <c r="C4" s="56" t="s">
        <v>1</v>
      </c>
      <c r="D4" s="57" t="s">
        <v>2</v>
      </c>
      <c r="E4" s="34">
        <v>33</v>
      </c>
    </row>
    <row r="5" spans="1:5" ht="30" customHeight="1">
      <c r="A5" s="37">
        <v>4</v>
      </c>
      <c r="B5" s="22" t="s">
        <v>3</v>
      </c>
      <c r="C5" s="56" t="s">
        <v>4</v>
      </c>
      <c r="D5" s="57" t="s">
        <v>2</v>
      </c>
      <c r="E5" s="34">
        <v>30</v>
      </c>
    </row>
    <row r="6" spans="1:5" ht="30" customHeight="1">
      <c r="A6" s="38">
        <v>5</v>
      </c>
      <c r="B6" s="22" t="s">
        <v>29</v>
      </c>
      <c r="C6" s="56" t="s">
        <v>30</v>
      </c>
      <c r="D6" s="57" t="s">
        <v>31</v>
      </c>
      <c r="E6" s="34">
        <v>28</v>
      </c>
    </row>
    <row r="7" spans="1:5" ht="30" customHeight="1">
      <c r="A7" s="37">
        <v>6</v>
      </c>
      <c r="B7" s="22" t="s">
        <v>35</v>
      </c>
      <c r="C7" s="56" t="s">
        <v>36</v>
      </c>
      <c r="D7" s="57" t="s">
        <v>31</v>
      </c>
      <c r="E7" s="34">
        <v>24</v>
      </c>
    </row>
    <row r="8" spans="1:5" ht="30" customHeight="1">
      <c r="A8" s="38">
        <v>7</v>
      </c>
      <c r="B8" s="22" t="s">
        <v>52</v>
      </c>
      <c r="C8" s="56" t="s">
        <v>53</v>
      </c>
      <c r="D8" s="57" t="s">
        <v>51</v>
      </c>
      <c r="E8" s="34">
        <v>24</v>
      </c>
    </row>
    <row r="9" spans="1:5" ht="30" customHeight="1">
      <c r="A9" s="37">
        <v>8</v>
      </c>
      <c r="B9" s="22" t="s">
        <v>49</v>
      </c>
      <c r="C9" s="56" t="s">
        <v>50</v>
      </c>
      <c r="D9" s="57" t="s">
        <v>51</v>
      </c>
      <c r="E9" s="34">
        <v>22</v>
      </c>
    </row>
    <row r="10" spans="1:5" ht="30" customHeight="1">
      <c r="A10" s="38">
        <v>9</v>
      </c>
      <c r="B10" s="22" t="s">
        <v>54</v>
      </c>
      <c r="C10" s="56" t="s">
        <v>55</v>
      </c>
      <c r="D10" s="57" t="s">
        <v>51</v>
      </c>
      <c r="E10" s="34">
        <v>19</v>
      </c>
    </row>
    <row r="11" spans="1:5" ht="30" customHeight="1">
      <c r="A11" s="37">
        <v>10</v>
      </c>
      <c r="B11" s="22" t="s">
        <v>20</v>
      </c>
      <c r="C11" s="56" t="s">
        <v>21</v>
      </c>
      <c r="D11" s="57" t="s">
        <v>17</v>
      </c>
      <c r="E11" s="34">
        <v>17</v>
      </c>
    </row>
    <row r="12" spans="1:5" ht="30" customHeight="1">
      <c r="A12" s="38">
        <v>11</v>
      </c>
      <c r="B12" s="22" t="s">
        <v>33</v>
      </c>
      <c r="C12" s="56" t="s">
        <v>34</v>
      </c>
      <c r="D12" s="57" t="s">
        <v>31</v>
      </c>
      <c r="E12" s="34">
        <v>16</v>
      </c>
    </row>
    <row r="13" spans="1:5" ht="30" customHeight="1">
      <c r="A13" s="37">
        <v>12</v>
      </c>
      <c r="B13" s="22" t="s">
        <v>40</v>
      </c>
      <c r="C13" s="56" t="s">
        <v>41</v>
      </c>
      <c r="D13" s="57" t="s">
        <v>39</v>
      </c>
      <c r="E13" s="34">
        <v>14</v>
      </c>
    </row>
    <row r="14" spans="1:5" ht="30" customHeight="1">
      <c r="A14" s="38">
        <v>13</v>
      </c>
      <c r="B14" s="84" t="s">
        <v>74</v>
      </c>
      <c r="C14" s="85" t="s">
        <v>75</v>
      </c>
      <c r="D14" s="86" t="s">
        <v>46</v>
      </c>
      <c r="E14" s="87">
        <v>14</v>
      </c>
    </row>
    <row r="15" spans="1:5" ht="30" customHeight="1">
      <c r="A15" s="37">
        <v>14</v>
      </c>
      <c r="B15" s="22" t="s">
        <v>27</v>
      </c>
      <c r="C15" s="56" t="s">
        <v>28</v>
      </c>
      <c r="D15" s="57" t="s">
        <v>24</v>
      </c>
      <c r="E15" s="34">
        <v>13</v>
      </c>
    </row>
    <row r="16" spans="1:5" ht="30" customHeight="1">
      <c r="A16" s="38">
        <v>15</v>
      </c>
      <c r="B16" s="22" t="s">
        <v>11</v>
      </c>
      <c r="C16" s="56" t="s">
        <v>12</v>
      </c>
      <c r="D16" s="57" t="s">
        <v>10</v>
      </c>
      <c r="E16" s="34">
        <v>7</v>
      </c>
    </row>
    <row r="17" spans="1:5" ht="30" customHeight="1">
      <c r="A17" s="37">
        <v>16</v>
      </c>
      <c r="B17" s="22" t="s">
        <v>8</v>
      </c>
      <c r="C17" s="56" t="s">
        <v>9</v>
      </c>
      <c r="D17" s="57" t="s">
        <v>10</v>
      </c>
      <c r="E17" s="34">
        <v>5</v>
      </c>
    </row>
    <row r="18" spans="1:5" ht="30" customHeight="1">
      <c r="A18" s="38">
        <v>17</v>
      </c>
      <c r="B18" s="22" t="s">
        <v>42</v>
      </c>
      <c r="C18" s="56" t="s">
        <v>43</v>
      </c>
      <c r="D18" s="57" t="s">
        <v>39</v>
      </c>
      <c r="E18" s="34">
        <v>5</v>
      </c>
    </row>
    <row r="19" spans="1:5" ht="30" customHeight="1">
      <c r="A19" s="37">
        <v>18</v>
      </c>
      <c r="B19" s="22" t="s">
        <v>15</v>
      </c>
      <c r="C19" s="56" t="s">
        <v>16</v>
      </c>
      <c r="D19" s="57" t="s">
        <v>17</v>
      </c>
      <c r="E19" s="34">
        <v>4</v>
      </c>
    </row>
    <row r="20" spans="1:5" ht="30" customHeight="1">
      <c r="A20" s="38">
        <v>19</v>
      </c>
      <c r="B20" s="22" t="s">
        <v>37</v>
      </c>
      <c r="C20" s="56" t="s">
        <v>38</v>
      </c>
      <c r="D20" s="57" t="s">
        <v>39</v>
      </c>
      <c r="E20" s="34">
        <v>4</v>
      </c>
    </row>
    <row r="21" spans="1:5" ht="30" customHeight="1">
      <c r="A21" s="37">
        <v>20</v>
      </c>
      <c r="B21" s="22" t="s">
        <v>22</v>
      </c>
      <c r="C21" s="56" t="s">
        <v>23</v>
      </c>
      <c r="D21" s="57" t="s">
        <v>24</v>
      </c>
      <c r="E21" s="34">
        <v>3</v>
      </c>
    </row>
    <row r="22" spans="1:5" ht="30" customHeight="1">
      <c r="A22" s="38">
        <v>21</v>
      </c>
      <c r="B22" s="22" t="s">
        <v>25</v>
      </c>
      <c r="C22" s="56" t="s">
        <v>26</v>
      </c>
      <c r="D22" s="57" t="s">
        <v>24</v>
      </c>
      <c r="E22" s="34">
        <v>2</v>
      </c>
    </row>
    <row r="23" spans="1:5" ht="30" customHeight="1">
      <c r="A23" s="37">
        <v>24</v>
      </c>
      <c r="B23" s="94" t="s">
        <v>47</v>
      </c>
      <c r="C23" s="95" t="s">
        <v>48</v>
      </c>
      <c r="D23" s="96" t="s">
        <v>46</v>
      </c>
      <c r="E23" s="97">
        <v>0</v>
      </c>
    </row>
    <row r="24" spans="1:5" ht="30" customHeight="1">
      <c r="A24" s="38">
        <v>24</v>
      </c>
      <c r="B24" s="32" t="s">
        <v>44</v>
      </c>
      <c r="C24" s="56" t="s">
        <v>45</v>
      </c>
      <c r="D24" s="57" t="s">
        <v>46</v>
      </c>
      <c r="E24" s="39">
        <v>0</v>
      </c>
    </row>
    <row r="25" spans="1:5" ht="30" customHeight="1">
      <c r="A25" s="23">
        <v>24</v>
      </c>
      <c r="B25" s="22" t="s">
        <v>18</v>
      </c>
      <c r="C25" s="56" t="s">
        <v>19</v>
      </c>
      <c r="D25" s="57" t="s">
        <v>17</v>
      </c>
      <c r="E25" s="34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1" sqref="E21"/>
    </sheetView>
  </sheetViews>
  <sheetFormatPr defaultColWidth="10.796875" defaultRowHeight="15.6"/>
  <cols>
    <col min="1" max="1" width="13.69921875" customWidth="1"/>
    <col min="2" max="2" width="46.5" customWidth="1"/>
    <col min="3" max="3" width="33" customWidth="1"/>
    <col min="4" max="4" width="30.69921875" customWidth="1"/>
    <col min="5" max="5" width="19.5" customWidth="1"/>
  </cols>
  <sheetData>
    <row r="1" spans="1:5" ht="70.05" customHeight="1">
      <c r="A1" s="40" t="s">
        <v>72</v>
      </c>
      <c r="B1" s="41" t="s">
        <v>57</v>
      </c>
      <c r="C1" s="42" t="s">
        <v>70</v>
      </c>
      <c r="D1" s="42" t="s">
        <v>58</v>
      </c>
      <c r="E1" s="43" t="s">
        <v>71</v>
      </c>
    </row>
    <row r="2" spans="1:5" ht="48" customHeight="1">
      <c r="A2" s="33" t="s">
        <v>67</v>
      </c>
      <c r="B2" s="22" t="s">
        <v>6</v>
      </c>
      <c r="C2" s="56" t="s">
        <v>7</v>
      </c>
      <c r="D2" s="57" t="s">
        <v>2</v>
      </c>
      <c r="E2" s="34">
        <v>51</v>
      </c>
    </row>
    <row r="3" spans="1:5" ht="48" customHeight="1">
      <c r="A3" s="35" t="s">
        <v>68</v>
      </c>
      <c r="B3" s="22" t="s">
        <v>54</v>
      </c>
      <c r="C3" s="56" t="s">
        <v>55</v>
      </c>
      <c r="D3" s="57" t="s">
        <v>51</v>
      </c>
      <c r="E3" s="34">
        <v>36</v>
      </c>
    </row>
    <row r="4" spans="1:5" ht="48" customHeight="1">
      <c r="A4" s="36" t="s">
        <v>69</v>
      </c>
      <c r="B4" s="22" t="s">
        <v>13</v>
      </c>
      <c r="C4" s="56" t="s">
        <v>14</v>
      </c>
      <c r="D4" s="57" t="s">
        <v>10</v>
      </c>
      <c r="E4" s="34">
        <v>35</v>
      </c>
    </row>
    <row r="5" spans="1:5" ht="30" customHeight="1">
      <c r="A5" s="37">
        <v>4</v>
      </c>
      <c r="B5" s="22" t="s">
        <v>0</v>
      </c>
      <c r="C5" s="56" t="s">
        <v>1</v>
      </c>
      <c r="D5" s="57" t="s">
        <v>2</v>
      </c>
      <c r="E5" s="34">
        <v>29</v>
      </c>
    </row>
    <row r="6" spans="1:5" ht="30" customHeight="1">
      <c r="A6" s="38">
        <v>5</v>
      </c>
      <c r="B6" s="22" t="s">
        <v>29</v>
      </c>
      <c r="C6" s="56" t="s">
        <v>30</v>
      </c>
      <c r="D6" s="57" t="s">
        <v>31</v>
      </c>
      <c r="E6" s="34">
        <v>24</v>
      </c>
    </row>
    <row r="7" spans="1:5" ht="30" customHeight="1">
      <c r="A7" s="37">
        <v>6</v>
      </c>
      <c r="B7" s="22" t="s">
        <v>40</v>
      </c>
      <c r="C7" s="56" t="s">
        <v>41</v>
      </c>
      <c r="D7" s="57" t="s">
        <v>39</v>
      </c>
      <c r="E7" s="34">
        <v>23</v>
      </c>
    </row>
    <row r="8" spans="1:5" ht="30" customHeight="1">
      <c r="A8" s="38">
        <v>7</v>
      </c>
      <c r="B8" s="76" t="s">
        <v>20</v>
      </c>
      <c r="C8" s="30" t="s">
        <v>21</v>
      </c>
      <c r="D8" s="3" t="s">
        <v>17</v>
      </c>
      <c r="E8" s="104">
        <v>23</v>
      </c>
    </row>
    <row r="9" spans="1:5" ht="30" customHeight="1">
      <c r="A9" s="37">
        <v>8</v>
      </c>
      <c r="B9" s="22" t="s">
        <v>3</v>
      </c>
      <c r="C9" s="56" t="s">
        <v>4</v>
      </c>
      <c r="D9" s="57" t="s">
        <v>2</v>
      </c>
      <c r="E9" s="34">
        <v>22</v>
      </c>
    </row>
    <row r="10" spans="1:5" ht="30" customHeight="1">
      <c r="A10" s="38">
        <v>9</v>
      </c>
      <c r="B10" s="22" t="s">
        <v>52</v>
      </c>
      <c r="C10" s="56" t="s">
        <v>53</v>
      </c>
      <c r="D10" s="57" t="s">
        <v>51</v>
      </c>
      <c r="E10" s="34">
        <v>21</v>
      </c>
    </row>
    <row r="11" spans="1:5" ht="30" customHeight="1">
      <c r="A11" s="37">
        <v>10</v>
      </c>
      <c r="B11" s="102" t="s">
        <v>35</v>
      </c>
      <c r="C11" s="56" t="s">
        <v>36</v>
      </c>
      <c r="D11" s="57" t="s">
        <v>31</v>
      </c>
      <c r="E11" s="103">
        <v>21</v>
      </c>
    </row>
    <row r="12" spans="1:5" ht="30" customHeight="1">
      <c r="A12" s="38">
        <v>11</v>
      </c>
      <c r="B12" s="22" t="s">
        <v>49</v>
      </c>
      <c r="C12" s="56" t="s">
        <v>50</v>
      </c>
      <c r="D12" s="57" t="s">
        <v>51</v>
      </c>
      <c r="E12" s="34">
        <v>20</v>
      </c>
    </row>
    <row r="13" spans="1:5" ht="30" customHeight="1">
      <c r="A13" s="37">
        <v>12</v>
      </c>
      <c r="B13" s="22" t="s">
        <v>15</v>
      </c>
      <c r="C13" s="56" t="s">
        <v>16</v>
      </c>
      <c r="D13" s="57" t="s">
        <v>17</v>
      </c>
      <c r="E13" s="34">
        <v>15</v>
      </c>
    </row>
    <row r="14" spans="1:5" ht="30" customHeight="1">
      <c r="A14" s="38">
        <v>13</v>
      </c>
      <c r="B14" s="22" t="s">
        <v>33</v>
      </c>
      <c r="C14" s="56" t="s">
        <v>34</v>
      </c>
      <c r="D14" s="57" t="s">
        <v>31</v>
      </c>
      <c r="E14" s="34">
        <v>14</v>
      </c>
    </row>
    <row r="15" spans="1:5" ht="30" customHeight="1">
      <c r="A15" s="37">
        <v>14</v>
      </c>
      <c r="B15" s="84" t="s">
        <v>74</v>
      </c>
      <c r="C15" s="85" t="s">
        <v>75</v>
      </c>
      <c r="D15" s="86" t="s">
        <v>46</v>
      </c>
      <c r="E15" s="87">
        <v>13</v>
      </c>
    </row>
    <row r="16" spans="1:5" ht="30" customHeight="1">
      <c r="A16" s="38">
        <v>15</v>
      </c>
      <c r="B16" s="22" t="s">
        <v>22</v>
      </c>
      <c r="C16" s="56" t="s">
        <v>23</v>
      </c>
      <c r="D16" s="57" t="s">
        <v>24</v>
      </c>
      <c r="E16" s="34">
        <v>10</v>
      </c>
    </row>
    <row r="17" spans="1:5" ht="30" customHeight="1">
      <c r="A17" s="37">
        <v>16</v>
      </c>
      <c r="B17" s="22" t="s">
        <v>8</v>
      </c>
      <c r="C17" s="56" t="s">
        <v>9</v>
      </c>
      <c r="D17" s="57" t="s">
        <v>10</v>
      </c>
      <c r="E17" s="34">
        <v>7</v>
      </c>
    </row>
    <row r="18" spans="1:5" ht="30" customHeight="1">
      <c r="A18" s="38">
        <v>17</v>
      </c>
      <c r="B18" s="22" t="s">
        <v>27</v>
      </c>
      <c r="C18" s="56" t="s">
        <v>28</v>
      </c>
      <c r="D18" s="57" t="s">
        <v>24</v>
      </c>
      <c r="E18" s="34">
        <v>7</v>
      </c>
    </row>
    <row r="19" spans="1:5" ht="30" customHeight="1">
      <c r="A19" s="37">
        <v>18</v>
      </c>
      <c r="B19" s="22" t="s">
        <v>11</v>
      </c>
      <c r="C19" s="56" t="s">
        <v>12</v>
      </c>
      <c r="D19" s="57" t="s">
        <v>10</v>
      </c>
      <c r="E19" s="34">
        <v>5</v>
      </c>
    </row>
    <row r="20" spans="1:5" ht="30" customHeight="1">
      <c r="A20" s="38">
        <v>19</v>
      </c>
      <c r="B20" s="22" t="s">
        <v>18</v>
      </c>
      <c r="C20" s="56" t="s">
        <v>19</v>
      </c>
      <c r="D20" s="57" t="s">
        <v>17</v>
      </c>
      <c r="E20" s="34">
        <v>5</v>
      </c>
    </row>
    <row r="21" spans="1:5" ht="30" customHeight="1">
      <c r="A21" s="37">
        <v>20</v>
      </c>
      <c r="B21" s="22" t="s">
        <v>37</v>
      </c>
      <c r="C21" s="56" t="s">
        <v>38</v>
      </c>
      <c r="D21" s="57" t="s">
        <v>39</v>
      </c>
      <c r="E21" s="34">
        <v>4</v>
      </c>
    </row>
    <row r="22" spans="1:5" ht="30" customHeight="1">
      <c r="A22" s="38">
        <v>21</v>
      </c>
      <c r="B22" s="22" t="s">
        <v>42</v>
      </c>
      <c r="C22" s="56" t="s">
        <v>43</v>
      </c>
      <c r="D22" s="57" t="s">
        <v>39</v>
      </c>
      <c r="E22" s="34">
        <v>3</v>
      </c>
    </row>
    <row r="23" spans="1:5" ht="30" customHeight="1">
      <c r="A23" s="37">
        <v>22</v>
      </c>
      <c r="B23" s="22" t="s">
        <v>25</v>
      </c>
      <c r="C23" s="56" t="s">
        <v>26</v>
      </c>
      <c r="D23" s="57" t="s">
        <v>24</v>
      </c>
      <c r="E23" s="34">
        <v>2</v>
      </c>
    </row>
    <row r="24" spans="1:5" ht="30" customHeight="1">
      <c r="A24" s="38">
        <v>23</v>
      </c>
      <c r="B24" s="32" t="s">
        <v>44</v>
      </c>
      <c r="C24" s="56" t="s">
        <v>45</v>
      </c>
      <c r="D24" s="57" t="s">
        <v>46</v>
      </c>
      <c r="E24" s="39">
        <v>0</v>
      </c>
    </row>
    <row r="25" spans="1:5" ht="30" customHeight="1">
      <c r="A25" s="23">
        <v>24</v>
      </c>
      <c r="B25" s="98" t="s">
        <v>47</v>
      </c>
      <c r="C25" s="99" t="s">
        <v>48</v>
      </c>
      <c r="D25" s="100" t="s">
        <v>46</v>
      </c>
      <c r="E25" s="101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Стартовый лист</vt:lpstr>
      <vt:lpstr>Общекомандный зачет</vt:lpstr>
      <vt:lpstr>Личный зачет</vt:lpstr>
      <vt:lpstr>Первый турнир 12.03</vt:lpstr>
      <vt:lpstr>Второй турнир 15.03</vt:lpstr>
      <vt:lpstr>Третий турнир 17.03</vt:lpstr>
      <vt:lpstr>Четвертый турнир 19.03</vt:lpstr>
      <vt:lpstr>Пятый турнир 22.03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Базаров Константин Валерьянович</cp:lastModifiedBy>
  <dcterms:created xsi:type="dcterms:W3CDTF">2021-03-11T12:20:14Z</dcterms:created>
  <dcterms:modified xsi:type="dcterms:W3CDTF">2021-03-23T10:16:08Z</dcterms:modified>
</cp:coreProperties>
</file>